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https://info.minv.sk/mv/sep/sep-priv/LZ/RD/Zdielane dokumenty/Vyzvy/Výzva CURI/Zverejnená WEB/P1 formulár ŽoNFP s prílohami/"/>
    </mc:Choice>
  </mc:AlternateContent>
  <bookViews>
    <workbookView xWindow="0" yWindow="0" windowWidth="28800" windowHeight="11835"/>
  </bookViews>
  <sheets>
    <sheet name="Rozpočet projektu tabuľka" sheetId="13" r:id="rId1"/>
    <sheet name="Prieskum trhu" sheetId="15" r:id="rId2"/>
    <sheet name="výberové polia" sheetId="14" state="hidden" r:id="rId3"/>
    <sheet name="Limity_rekonštrukcia_prestavba" sheetId="9" state="hidden" r:id="rId4"/>
    <sheet name="Limity_výstavba" sheetId="10" state="hidden" r:id="rId5"/>
    <sheet name="Pomocná_tabuľka" sheetId="12" state="hidden" r:id="rId6"/>
    <sheet name="limity" sheetId="11" state="hidden" r:id="rId7"/>
  </sheets>
  <externalReferences>
    <externalReference r:id="rId8"/>
    <externalReference r:id="rId9"/>
    <externalReference r:id="rId10"/>
    <externalReference r:id="rId11"/>
  </externalReferences>
  <definedNames>
    <definedName name="aktivita">#REF!</definedName>
    <definedName name="IaK" localSheetId="5">#REF!</definedName>
    <definedName name="IaK" localSheetId="1">#REF!</definedName>
    <definedName name="IaK" localSheetId="0">#REF!</definedName>
    <definedName name="IaK" localSheetId="2">#REF!</definedName>
    <definedName name="IaK">#REF!</definedName>
    <definedName name="infAkom" localSheetId="1">[1]limity!$B$27:$B$31</definedName>
    <definedName name="infAkom" localSheetId="0">[1]limity!$B$27:$B$31</definedName>
    <definedName name="infAkom" localSheetId="2">[1]limity!$B$27:$B$31</definedName>
    <definedName name="infAkom">limity!$B$27:$B$32</definedName>
    <definedName name="Informovanie" localSheetId="5">#REF!</definedName>
    <definedName name="Informovanie" localSheetId="1">#REF!</definedName>
    <definedName name="Informovanie" localSheetId="0">#REF!</definedName>
    <definedName name="Informovanie" localSheetId="2">#REF!</definedName>
    <definedName name="Informovanie">#REF!</definedName>
    <definedName name="_xlnm.Print_Area" localSheetId="1">'Prieskum trhu'!$A$1:$J$27</definedName>
    <definedName name="_xlnm.Print_Area" localSheetId="0">'Rozpočet projektu tabuľka'!$A$1:$K$68</definedName>
    <definedName name="_xlnm.Print_Area" localSheetId="2">'výberové polia'!$A$1:$L$53</definedName>
    <definedName name="plán">'[2]výberové polia'!$A$2:$A$3</definedName>
    <definedName name="prieskum" localSheetId="1">'[3]výberové polia'!$A$14:$A$16</definedName>
    <definedName name="prieskum">'výberové polia'!$A$14:$A$16</definedName>
    <definedName name="realizácia">'výberové polia'!$A$9:$A$11</definedName>
    <definedName name="rekon">'výberové polia'!$B$29:$B$32</definedName>
    <definedName name="rekonšt">'výberové polia'!$A$30:$A$32</definedName>
    <definedName name="rekonštrukcia">'výberové polia'!$A$30:$A$32</definedName>
    <definedName name="st" localSheetId="1">#REF!</definedName>
    <definedName name="st">#REF!</definedName>
    <definedName name="stojany" localSheetId="1">#REF!</definedName>
    <definedName name="stojany">#REF!</definedName>
    <definedName name="stojiská">'[2]výberové polia'!$B$2:$B$4</definedName>
    <definedName name="TypA">[2]limity!#REF!</definedName>
    <definedName name="určenieVýd">'výberové polia'!$A$2:$A$6</definedName>
    <definedName name="Vstojany" localSheetId="1">#REF!</definedName>
    <definedName name="Vstojany">#REF!</definedName>
    <definedName name="výb" localSheetId="1">#REF!</definedName>
    <definedName name="výb">#REF!</definedName>
    <definedName name="výst">'výberové polia'!$B$26:$B$28</definedName>
    <definedName name="výstavba">'výberové polia'!$A$26:$A$27</definedName>
    <definedName name="x">'výberové polia'!$A$26:$A$27</definedName>
    <definedName name="zál.p" localSheetId="1">[1]limity!$A$49:$A$50</definedName>
    <definedName name="zál.p" localSheetId="0">[1]limity!$A$49:$A$50</definedName>
    <definedName name="zál.p" localSheetId="2">[1]limity!$A$49:$A$50</definedName>
    <definedName name="zál.p">limity!$A$50:$A$51</definedName>
    <definedName name="zb" localSheetId="1">#REF!</definedName>
    <definedName name="zb">#REF!</definedName>
    <definedName name="ZP">[4]Limity!$A$35:$A$36</definedName>
  </definedNames>
  <calcPr calcId="152511"/>
</workbook>
</file>

<file path=xl/calcChain.xml><?xml version="1.0" encoding="utf-8"?>
<calcChain xmlns="http://schemas.openxmlformats.org/spreadsheetml/2006/main">
  <c r="G55" i="13" l="1"/>
  <c r="H55" i="13"/>
  <c r="B8" i="10" l="1"/>
  <c r="D8" i="10" s="1"/>
  <c r="D33" i="10" s="1"/>
  <c r="D17" i="9" l="1"/>
  <c r="G15" i="15" l="1"/>
  <c r="G14" i="15"/>
  <c r="G13" i="15"/>
  <c r="G16" i="15" s="1"/>
  <c r="D6" i="9" l="1"/>
  <c r="D12" i="9" l="1"/>
  <c r="D5" i="9"/>
  <c r="D4" i="9"/>
  <c r="G52" i="13" l="1"/>
  <c r="G51" i="13"/>
  <c r="G50" i="13"/>
  <c r="G49" i="13"/>
  <c r="G44" i="13"/>
  <c r="H44" i="13" s="1"/>
  <c r="G43" i="13"/>
  <c r="H43" i="13" s="1"/>
  <c r="H45" i="13" s="1"/>
  <c r="G35" i="13"/>
  <c r="H34" i="13"/>
  <c r="H35" i="13" s="1"/>
  <c r="G30" i="13"/>
  <c r="H29" i="13"/>
  <c r="H28" i="13"/>
  <c r="G24" i="13"/>
  <c r="H23" i="13"/>
  <c r="H22" i="13"/>
  <c r="H24" i="13" s="1"/>
  <c r="G18" i="13"/>
  <c r="H17" i="13"/>
  <c r="H18" i="13" s="1"/>
  <c r="H16" i="13"/>
  <c r="H15" i="13"/>
  <c r="H14" i="13"/>
  <c r="G8" i="13"/>
  <c r="G53" i="13" l="1"/>
  <c r="H37" i="13"/>
  <c r="G37" i="13"/>
  <c r="H30" i="13"/>
  <c r="G45" i="13"/>
  <c r="H57" i="13" l="1"/>
  <c r="G57" i="13"/>
  <c r="C20" i="9"/>
  <c r="C32" i="11"/>
  <c r="C31" i="11"/>
  <c r="D29" i="10" l="1"/>
  <c r="C20" i="10"/>
  <c r="D20" i="10" s="1"/>
  <c r="C19" i="10"/>
  <c r="C18" i="10"/>
  <c r="C17" i="10"/>
  <c r="D11" i="10"/>
  <c r="D12" i="10" s="1"/>
  <c r="D4" i="10"/>
  <c r="D29" i="9"/>
  <c r="C19" i="9"/>
  <c r="C18" i="9"/>
  <c r="C17" i="9"/>
  <c r="D13" i="9"/>
  <c r="C6" i="9"/>
  <c r="B9" i="9" s="1"/>
  <c r="D9" i="9" s="1"/>
  <c r="D20" i="9" l="1"/>
  <c r="D19" i="9"/>
  <c r="D18" i="10"/>
  <c r="D17" i="10"/>
  <c r="D19" i="10"/>
  <c r="D18" i="9"/>
  <c r="D21" i="10" l="1"/>
  <c r="D21" i="9"/>
  <c r="D22" i="9" s="1"/>
  <c r="D22" i="10"/>
  <c r="C25" i="10" l="1"/>
  <c r="D25" i="10" s="1"/>
  <c r="C27" i="10"/>
  <c r="D27" i="10" s="1"/>
  <c r="C27" i="9"/>
  <c r="D27" i="9" s="1"/>
  <c r="C25" i="9"/>
  <c r="D25" i="9" s="1"/>
  <c r="D30" i="10" l="1"/>
  <c r="D31" i="10" s="1"/>
  <c r="E33" i="10" s="1"/>
  <c r="D30" i="9"/>
  <c r="D31" i="9"/>
  <c r="D33" i="9" s="1"/>
  <c r="E33" i="9" s="1"/>
</calcChain>
</file>

<file path=xl/comments1.xml><?xml version="1.0" encoding="utf-8"?>
<comments xmlns="http://schemas.openxmlformats.org/spreadsheetml/2006/main">
  <authors>
    <author>Autor</author>
  </authors>
  <commentList>
    <comment ref="D11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stavebné práce bez DPH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D10" authorId="0" shapeId="0">
      <text>
        <r>
          <rPr>
            <sz val="9"/>
            <color indexed="81"/>
            <rFont val="Calibri"/>
            <family val="2"/>
            <charset val="238"/>
            <scheme val="minor"/>
          </rPr>
          <t>vyplniť sumu za stavebné práce bez DPH</t>
        </r>
      </text>
    </comment>
  </commentList>
</comments>
</file>

<file path=xl/sharedStrings.xml><?xml version="1.0" encoding="utf-8"?>
<sst xmlns="http://schemas.openxmlformats.org/spreadsheetml/2006/main" count="398" uniqueCount="212">
  <si>
    <t>3.</t>
  </si>
  <si>
    <t>2.</t>
  </si>
  <si>
    <t>1.</t>
  </si>
  <si>
    <t>Počet jednotiek</t>
  </si>
  <si>
    <t>Merná jednotka</t>
  </si>
  <si>
    <t>Názov položky</t>
  </si>
  <si>
    <t>Rezerva</t>
  </si>
  <si>
    <t xml:space="preserve">  Celkom bez DPH</t>
  </si>
  <si>
    <t>Celkom s DPH</t>
  </si>
  <si>
    <t>Určenie výšky výdavku</t>
  </si>
  <si>
    <t>VO neukončené. Cena zistená na základe cenových ponúk/prieskum trhu.</t>
  </si>
  <si>
    <t>VO neukončené. Cena stanovená z projektového rozpočtu oprávnenou osobou/rozpočtárom s overovacou pečiatkou.</t>
  </si>
  <si>
    <t>VO neukončené, cena určená iným spôsobom.</t>
  </si>
  <si>
    <t>VO ukončené, cena určená v zmluve o dielo s úspešným uchádzačom.</t>
  </si>
  <si>
    <t>Názov žiadateľa :</t>
  </si>
  <si>
    <t>Názov projektu :</t>
  </si>
  <si>
    <t>4.</t>
  </si>
  <si>
    <t>Externý manažment</t>
  </si>
  <si>
    <t>Stavebné práce</t>
  </si>
  <si>
    <t>Stavebný dozor</t>
  </si>
  <si>
    <t>P.č.</t>
  </si>
  <si>
    <t>Dodávateľ</t>
  </si>
  <si>
    <t>bez DPH</t>
  </si>
  <si>
    <t>s DPH</t>
  </si>
  <si>
    <t>Spôsob vykonania prieskumu</t>
  </si>
  <si>
    <t>Poznámka</t>
  </si>
  <si>
    <t>Ceny zákazky :</t>
  </si>
  <si>
    <t>V ............................ dňa ...................</t>
  </si>
  <si>
    <t>........................................................................</t>
  </si>
  <si>
    <t>pečiatka a podpis štatutárneho orgánu</t>
  </si>
  <si>
    <t>Vyhodnotenie prieskumu</t>
  </si>
  <si>
    <t xml:space="preserve"> </t>
  </si>
  <si>
    <t>Prieskum z cenníkov verejne dostupných (internet, katalóg)</t>
  </si>
  <si>
    <t xml:space="preserve">Predloženie ponuky od dodávateľa </t>
  </si>
  <si>
    <t>Iný spôsob (vysvetliť v stĺpci poznámka)</t>
  </si>
  <si>
    <t>Cena určená rámcovou zmluvou</t>
  </si>
  <si>
    <t>Typ aktivity</t>
  </si>
  <si>
    <t>Spôsob prieskumu:</t>
  </si>
  <si>
    <t>Spolu výdavky za projekt</t>
  </si>
  <si>
    <t>Špecifikácia výdavkov v rámci skupín výdavkov</t>
  </si>
  <si>
    <t>Cena s DPH:</t>
  </si>
  <si>
    <t>p.č.</t>
  </si>
  <si>
    <t>Interný manažment</t>
  </si>
  <si>
    <t>Realizácia verejného obstarávania</t>
  </si>
  <si>
    <t>Energetický certifikát</t>
  </si>
  <si>
    <t xml:space="preserve">Hlavná aktivita  </t>
  </si>
  <si>
    <t>Spolu nepriame oprávnené výdavky </t>
  </si>
  <si>
    <t>Oprávnený výdavok</t>
  </si>
  <si>
    <r>
      <t>Benchmark 
na 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</si>
  <si>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r>
      <t>Celková úžitková plocha technicky zhodnoteného objektu*
(m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</si>
  <si>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Celkové oprávnené výdavky projetku vyrátané na základe benchmarku</t>
  </si>
  <si>
    <t>Výstavba nového komunitného centra</t>
  </si>
  <si>
    <r>
      <t>*vyplniť m</t>
    </r>
    <r>
      <rPr>
        <i/>
        <vertAlign val="superscript"/>
        <sz val="9"/>
        <color theme="1"/>
        <rFont val="Calibri"/>
        <family val="2"/>
        <charset val="238"/>
        <scheme val="minor"/>
      </rPr>
      <t>2</t>
    </r>
    <r>
      <rPr>
        <i/>
        <sz val="9"/>
        <color theme="1"/>
        <rFont val="Calibri"/>
        <family val="2"/>
        <charset val="238"/>
        <scheme val="minor"/>
      </rPr>
      <t xml:space="preserve"> celkovej úžitkovej plochy zhodnoteného objektu na základe vypracovanej projektovej dokumentácie</t>
    </r>
  </si>
  <si>
    <t>suma bez DPH</t>
  </si>
  <si>
    <t>DPH</t>
  </si>
  <si>
    <t>Percentuálny limit
(%)</t>
  </si>
  <si>
    <t>Maximálny oprávnený výdavok na aktivitu</t>
  </si>
  <si>
    <t>Hlavné aktivity / Priame výdavky</t>
  </si>
  <si>
    <t>-</t>
  </si>
  <si>
    <t>Rezerva na nepredvídané výdavky súvisiace so stavebnými prácami</t>
  </si>
  <si>
    <t>Vybavenie</t>
  </si>
  <si>
    <t>Projektová dokumentácia, energetický certifikát</t>
  </si>
  <si>
    <t>Suma spolu za Hlavné aktivity / Priame výdavky (s DPH)</t>
  </si>
  <si>
    <t>Suma spolu za Hlavné aktivity / Priame výdavky (bez DPH)</t>
  </si>
  <si>
    <t>Podporné aktivity / Nepriame  výdavky</t>
  </si>
  <si>
    <t>Maximálna suma nepriamych výdavkov</t>
  </si>
  <si>
    <t>Realizácia procesu VO (Externé služby)</t>
  </si>
  <si>
    <t>Externý manažment (Externé služby)</t>
  </si>
  <si>
    <t>Informovanie a komunikácia</t>
  </si>
  <si>
    <t>Neuvedené</t>
  </si>
  <si>
    <t>Suma spolu za Podporné aktivity / Nepriame  výdavky</t>
  </si>
  <si>
    <t>Celkové oprávnené výdavky projektu (COV)</t>
  </si>
  <si>
    <t>Modernizácia a rekonštrukcia komunitného centra /
Prestavba objektov za účelom zriadenia a fungovania komunitného centra</t>
  </si>
  <si>
    <t>Rozšírenie objektu (prístavba/ nadstavba)</t>
  </si>
  <si>
    <r>
      <t xml:space="preserve">Finančné a percentuálne limity 
</t>
    </r>
    <r>
      <rPr>
        <b/>
        <i/>
        <sz val="12"/>
        <color theme="1"/>
        <rFont val="Calibri"/>
        <family val="2"/>
        <charset val="238"/>
        <scheme val="minor"/>
      </rPr>
      <t>(s výnimkou hodinových / mesačných sadzieb na interný a externý manažment)</t>
    </r>
  </si>
  <si>
    <t>Percentuálne limity s väzbou na priame výdvavky</t>
  </si>
  <si>
    <t>Typ výdavku</t>
  </si>
  <si>
    <t>Popis</t>
  </si>
  <si>
    <t>Percentuálny limit</t>
  </si>
  <si>
    <t>Pásmo</t>
  </si>
  <si>
    <t>od</t>
  </si>
  <si>
    <t>do</t>
  </si>
  <si>
    <t>maximálne % z celkových oprávnených výdavkov na stavebné práce s DPH</t>
  </si>
  <si>
    <t>Oprávnené výdavky na stavebné práce bez DPH (v EUR)</t>
  </si>
  <si>
    <t>všeobecné stavby;
maximálne %</t>
  </si>
  <si>
    <t>a viac</t>
  </si>
  <si>
    <t>maximálne %</t>
  </si>
  <si>
    <t>Percentuálne limity s väzbou na nepriame výdvavky</t>
  </si>
  <si>
    <t>Celkové priame oprávnené výdavky bez DPH (v EUR)</t>
  </si>
  <si>
    <t>Celkové nepriame výdavky</t>
  </si>
  <si>
    <t>Realizácia procesu VO 
(Externé služby)</t>
  </si>
  <si>
    <t>Externý manažment
(Externé služby)</t>
  </si>
  <si>
    <t>maximálne do limitu nepriamych výdavkov</t>
  </si>
  <si>
    <t>Finančný limit</t>
  </si>
  <si>
    <t>Veľkoplošná reklamná tabuľa (panel)</t>
  </si>
  <si>
    <t>Trvalá vysvetľujúca tabuľa (pamätná doska)</t>
  </si>
  <si>
    <t>Veľkoplošná reklamná tabuľa (panel) a trvalá vysvetľujúca tabuľa (pamätná doska)</t>
  </si>
  <si>
    <t>Informačná tabuľa (plagát)</t>
  </si>
  <si>
    <t>Dátum</t>
  </si>
  <si>
    <t>Cena**</t>
  </si>
  <si>
    <t>Typ komunitného centra</t>
  </si>
  <si>
    <r>
      <t xml:space="preserve">Uplatnenie záložného práva </t>
    </r>
    <r>
      <rPr>
        <i/>
        <sz val="11"/>
        <color theme="1"/>
        <rFont val="Calibri"/>
        <family val="2"/>
        <charset val="238"/>
        <scheme val="minor"/>
      </rPr>
      <t>(vo vedľajšej bunke zvoliť)</t>
    </r>
  </si>
  <si>
    <t>Výdavky spojené so zriadením záložného práva</t>
  </si>
  <si>
    <t>Kontrola celkových oprávnených výdavkov projektu s rozpočtom vyrátaným na základe benchmarku/ finančným limitom</t>
  </si>
  <si>
    <t>v prípade uplatnenia záložného práva</t>
  </si>
  <si>
    <t>Limity pre komuntiné centrá v nadväznosti na priestorové parametre pre aktivitu:</t>
  </si>
  <si>
    <t>A. Modernizácia a rekonštrukcia komunitného centra 
B. Prestavba objektov za účelom zriadenia a fungovania komunitného centra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</si>
  <si>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</si>
  <si>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Finančný limit 
(v EUR)</t>
  </si>
  <si>
    <t>Komunitné centrum s minimálnymi nárokmi na priestory</t>
  </si>
  <si>
    <r>
      <t>KC s úžitkovou plochou do 150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</si>
  <si>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Komunitné centrum so strednými nárokmi na priestory</t>
  </si>
  <si>
    <r>
      <t>KC s úžitkovou plochou do 200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</si>
  <si>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Komunitné centrum s maximálnymi nárokmi na priestory</t>
  </si>
  <si>
    <r>
      <t>KC s úžitkovou plochou do 250 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</si>
  <si>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C. Podpora výstavby nových komunitných centier</t>
  </si>
  <si>
    <t>Limity - záložné právo</t>
  </si>
  <si>
    <t>Uplatnenie záložného práva</t>
  </si>
  <si>
    <t>ÁNO</t>
  </si>
  <si>
    <t>Poplatky, odplata za poskytované služby vrátane DPH (napr. poplatok za vklad do katastra nehnuteľností, odmena za vypracovanie znaleckého posudku atď.)</t>
  </si>
  <si>
    <t>NIE</t>
  </si>
  <si>
    <t>Skupina výdavkov 112 - Zásoby</t>
  </si>
  <si>
    <t>Spolu 112 - Zásoby</t>
  </si>
  <si>
    <r>
      <t>Podrobný komentár k položke</t>
    </r>
    <r>
      <rPr>
        <b/>
        <vertAlign val="superscript"/>
        <sz val="11"/>
        <rFont val="Calibri"/>
        <family val="2"/>
        <charset val="238"/>
        <scheme val="minor"/>
      </rPr>
      <t>2</t>
    </r>
  </si>
  <si>
    <r>
      <t>Nepriame oprávnené výdavky</t>
    </r>
    <r>
      <rPr>
        <b/>
        <vertAlign val="superscript"/>
        <sz val="11"/>
        <rFont val="Calibri"/>
        <family val="2"/>
        <charset val="238"/>
        <scheme val="minor"/>
      </rPr>
      <t>1</t>
    </r>
  </si>
  <si>
    <t>Skupina výdavkov 022 - Samostatné hnuteľné veci a súbor hnuteľných vecí</t>
  </si>
  <si>
    <t>Spolu 022 - Samostatné hnuteľné veci a súbor hnuteľných vecí</t>
  </si>
  <si>
    <t>Typy aktivity</t>
  </si>
  <si>
    <t>Podpora modernizácie a rekonštrukcie komunitných centier</t>
  </si>
  <si>
    <t>Modernizácia a rekonštrukcia KC</t>
  </si>
  <si>
    <t xml:space="preserve">Podpora prestavby existujúcich objektov pre účely zriadenia a fungovania komunitných centier </t>
  </si>
  <si>
    <t xml:space="preserve">Prestavba existujúcich objektov na KC </t>
  </si>
  <si>
    <t>Podpora výstavby nových komunitných centier</t>
  </si>
  <si>
    <t>Výstavba KC</t>
  </si>
  <si>
    <t>Cena určená rámcovou zmluvou.</t>
  </si>
  <si>
    <t>Interný manažment (osobné výdavky) - nepriame výdavky v zmysle prílohy 8 ŽoNFP, Manažment detail</t>
  </si>
  <si>
    <t>Veľkoplošná reklamná tabuľa (panel), trvalá vysvetľujúca tabuľa (pamätná doska) a plagát</t>
  </si>
  <si>
    <t>Príloha č. 6.2  ŽoNFP</t>
  </si>
  <si>
    <t>Názov žiadateľa:</t>
  </si>
  <si>
    <t>Názov projektu:</t>
  </si>
  <si>
    <r>
      <t>Typ aktivity:</t>
    </r>
    <r>
      <rPr>
        <b/>
        <sz val="8"/>
        <rFont val="Calibri"/>
        <family val="2"/>
        <charset val="238"/>
        <scheme val="minor"/>
      </rPr>
      <t xml:space="preserve">
</t>
    </r>
    <r>
      <rPr>
        <sz val="8"/>
        <rFont val="Calibri"/>
        <family val="2"/>
        <charset val="238"/>
        <scheme val="minor"/>
      </rPr>
      <t>(vybrať v rozbaľovacom okne)</t>
    </r>
  </si>
  <si>
    <r>
      <t xml:space="preserve">Hlavná aktivita:
</t>
    </r>
    <r>
      <rPr>
        <sz val="8"/>
        <rFont val="Calibri"/>
        <family val="2"/>
        <charset val="238"/>
        <scheme val="minor"/>
      </rPr>
      <t>(vybrať v rozbaľovacom okne)</t>
    </r>
  </si>
  <si>
    <r>
      <t>Priame oprávnené výdavky</t>
    </r>
    <r>
      <rPr>
        <b/>
        <sz val="11"/>
        <rFont val="Calibri"/>
        <family val="2"/>
        <charset val="238"/>
      </rPr>
      <t>¹</t>
    </r>
  </si>
  <si>
    <r>
      <t>Skupina výdavkov 021 - Stavby</t>
    </r>
    <r>
      <rPr>
        <b/>
        <vertAlign val="superscript"/>
        <sz val="11"/>
        <rFont val="Calibri"/>
        <family val="2"/>
        <charset val="238"/>
        <scheme val="minor"/>
      </rPr>
      <t xml:space="preserve">2 </t>
    </r>
    <r>
      <rPr>
        <b/>
        <sz val="11"/>
        <rFont val="Calibri"/>
        <family val="2"/>
        <charset val="238"/>
        <scheme val="minor"/>
      </rPr>
      <t>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</si>
  <si>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r>
      <t xml:space="preserve">Určenie výšky výdavku
</t>
    </r>
    <r>
      <rPr>
        <sz val="9"/>
        <rFont val="Calibri"/>
        <family val="2"/>
        <charset val="238"/>
        <scheme val="minor"/>
      </rPr>
      <t>(vybrať v rozbaľovacom okne)</t>
    </r>
  </si>
  <si>
    <t>Prípravná a projektová dokumentácia</t>
  </si>
  <si>
    <r>
      <t>Spolu 021 - Stavby / 029- Ostatný dlhodobý majetok</t>
    </r>
    <r>
      <rPr>
        <b/>
        <vertAlign val="superscript"/>
        <sz val="11"/>
        <rFont val="Calibri"/>
        <family val="2"/>
        <charset val="238"/>
        <scheme val="minor"/>
      </rPr>
      <t>3</t>
    </r>
  </si>
  <si>
    <t>2</t>
  </si>
  <si>
    <t>Skupina výdavkov 930 - Rezerva na nepredvídané výdavky</t>
  </si>
  <si>
    <t>Spolu 930 -  Rezerva na nepredvídané výdavky</t>
  </si>
  <si>
    <t>Spolu priame oprávnené výdavky </t>
  </si>
  <si>
    <t>Skupina výdavkov 518 - Ostatné služby (Externé služby)</t>
  </si>
  <si>
    <r>
      <t xml:space="preserve">Cena práce/ Jednotková cena bez DPH </t>
    </r>
    <r>
      <rPr>
        <sz val="10"/>
        <rFont val="Calibri"/>
        <family val="2"/>
        <charset val="238"/>
        <scheme val="minor"/>
      </rPr>
      <t>(EUR)</t>
    </r>
  </si>
  <si>
    <t>hodina</t>
  </si>
  <si>
    <t>Spolu 518 - Ostatné služby</t>
  </si>
  <si>
    <t>Skupina výdavkov 521 - Mzdové výdavky</t>
  </si>
  <si>
    <r>
      <t xml:space="preserve">Celková cena práce/ Jednotková cena </t>
    </r>
    <r>
      <rPr>
        <sz val="10"/>
        <rFont val="Calibri"/>
        <family val="2"/>
        <charset val="238"/>
        <scheme val="minor"/>
      </rPr>
      <t>(EUR)</t>
    </r>
  </si>
  <si>
    <t>Realizácia verejného obstarávania - interne</t>
  </si>
  <si>
    <t>mesiac</t>
  </si>
  <si>
    <t>Spolu 521 - Mzdové výdavky</t>
  </si>
  <si>
    <r>
      <rPr>
        <vertAlign val="superscript"/>
        <sz val="10"/>
        <rFont val="Calibri"/>
        <family val="2"/>
        <charset val="238"/>
        <scheme val="minor"/>
      </rPr>
      <t>1</t>
    </r>
    <r>
      <rPr>
        <sz val="10"/>
        <rFont val="Calibri"/>
        <family val="2"/>
        <charset val="238"/>
        <scheme val="minor"/>
      </rPr>
      <t xml:space="preserve"> V prípade, ak si žiadateľ nenárokuje niektorý z výdavkov v rámci skupiny výdavkov, alebo niektorú zo skupiny výdavkov, uvedie pri danom výdavku sumu 0,- EUR, a do ŽoNFP prenesie len sumu za skupinu výdavkov, v rámci ktorej si výdavky nárokuje</t>
    </r>
  </si>
  <si>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Popísať obsah danej položky (relevantné položky majú byť v súlade s popisom v prílohe ŽoNFP "Prieskum trhových cien"), odôvodniť opodstatnenosť každej položky rozpočtu, spôsobu výpočtu výšky oprávnených výdavkov na položky. V prípade potreby rozsiahlejšieho komentára k rozpočtu, tento môže byť vytvorený v dokumente Word a zaradený ako osobitná príloha k tejto prílohe ŽoNFP. Uvedený stĺpec slúži ako podpora pri posúdení oprávnenosti plánovaného rozpočtu projektu v rámci konania o ŽoNFP. </t>
    </r>
  </si>
  <si>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 xml:space="preserve"> Skupina „029 Ostatný dlhodobý hmotný majetok“ – ak relevantné v zmysle Opatrenia MF SR č.MF/16786/2007-31, § 32, bod 11, viď webový odkaz:</t>
    </r>
  </si>
  <si>
    <t>http://www.mfsr.sk/Components/CategoryDocuments/s_LoadDocument.aspx?categoryId=9479&amp;documentId=14113</t>
  </si>
  <si>
    <t>Výstavba novej budovy materskej školy /elokovaného pracoviska</t>
  </si>
  <si>
    <t>Rekonštrukcia budovy materskej školy /elokovaného pracoviska</t>
  </si>
  <si>
    <t>Prieskum trhu</t>
  </si>
  <si>
    <t>Výška výdavku bola stanovená na základe prieskumu trhu v zmysle predloženého vyhodnotenia prieskumu trhu a pri rešpektovaní stanoveného percentuálneho limitu</t>
  </si>
  <si>
    <t>Zmluva s úspešným uchádzačom</t>
  </si>
  <si>
    <t xml:space="preserve">Výška výdavku bola stanovená na základe rozpočtu stavby na úrovni výkazu výmer potvrdeného podpisom a pečiatkou oprávnenej osoby </t>
  </si>
  <si>
    <t xml:space="preserve">Výška výdavku bola stanovená na základe uzavretej zmluvy s úspešným uchádzačom VO a v súlade s údajmi, ktoré sú uvedené v tabuľke č. 12 formulára ŽoNFP - Verejné obstarávanie a pri rešpektovaní stanoveného finančného/percentuálneho limitu.   </t>
  </si>
  <si>
    <t>Rozpočet stavby</t>
  </si>
  <si>
    <t>3a</t>
  </si>
  <si>
    <t xml:space="preserve">Výška výdavku bola stanovená na základe uzavretej zmluvy s úspešným uchádzačom VO a v súlade s údajmi, ktoré sú uvedené v tabuľke č. 12 formulára ŽoNFP - Verejné obstarávanie a pri rešpektovaní stanoveného benchmarku/ finančného limitu.   </t>
  </si>
  <si>
    <t>Výška výdavku bola stanovená v súlade s pracovnou zmluvou, resp. mzdou za rovnakú prácu alebo prácu v rovnakej hodnote pri rešpektovaní stanoveného finančného/percentuálneho limitu</t>
  </si>
  <si>
    <t>Výška výdavku bola stanovená na základe dohody o prácach vykonávaných mimo pracovného pomeru, resp. v súlade s mzdou za rovnakú prácu alebo prácu rovnakej hodnoty pri rešpektovaní stanoveného finančného/percentuálneho limitu</t>
  </si>
  <si>
    <t>Výška výdavku bola stanovená zohľadnením stanoveného finančného limitu.</t>
  </si>
  <si>
    <t>Zmluva s úspešným uchádzačom + prieskum trhu</t>
  </si>
  <si>
    <t>6a</t>
  </si>
  <si>
    <t>Výška výdavku bola stanovená zohľadnením stanoveného percentuálneho limitu.</t>
  </si>
  <si>
    <t>Použitím percentuálneho limitu</t>
  </si>
  <si>
    <t>Použitím FL</t>
  </si>
  <si>
    <t>Hlavná aktivita</t>
  </si>
  <si>
    <t>Interný manažment hodina</t>
  </si>
  <si>
    <t>Dohoda o práci vykonávanej mimo prac. pomeru, resp. v súlade so mzdou za rovnakú alebo porovnateľnú prácu + ČV</t>
  </si>
  <si>
    <t>Použitím finančného limitu + ČV</t>
  </si>
  <si>
    <t>výst</t>
  </si>
  <si>
    <t>Realizácia verejného obstarávania - interne hodina</t>
  </si>
  <si>
    <t>rekon</t>
  </si>
  <si>
    <t xml:space="preserve">a) výstavba novej budovy materskej školy / elokovaného pracoviska za účelom zriadenia materskej školy/ elokovaného pracoviska  </t>
  </si>
  <si>
    <t xml:space="preserve">b) výstavba novej budovy materskej školy / elokovaného pracoviska, za účelom rozšírenia a/alebo presunutia kapacity existujúcej materskej školy/elokovaného pracoviska </t>
  </si>
  <si>
    <t>Interný manažment mesiac</t>
  </si>
  <si>
    <t>Pracovná zmluva, resp. mzda za rovnakú alebo porovnateľnú prácu + ČV</t>
  </si>
  <si>
    <t>Rekonštrukcia, prístavba, nadstavba, zmena dispozície: a) budovy materskej školy / elokovaného pracoviska za účelom  rozšírenia jej kapacity</t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</si>
  <si>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b) inej budovy pre potreby materskej školy/ elokovaného pracoviska za účelom rozšírenia a/alebo presunutia existujúcej kapacity z existujúcej  materskej školy/ elokovaného pracoviska</t>
    </r>
  </si>
  <si>
    <r>
      <t xml:space="preserve">Rekonštrukcia, prístavba, nadstavba, zmena dispozície: </t>
    </r>
    <r>
      <rPr>
        <b/>
        <sz val="11"/>
        <color theme="1"/>
        <rFont val="Calibri"/>
        <family val="2"/>
        <charset val="238"/>
        <scheme val="minor"/>
      </rPr>
      <t>c) inej budovy za účelom zriadenia materskej školy/ elokovaného pracoviska</t>
    </r>
  </si>
  <si>
    <t>Realizácia verejného obstarávania - interne mesiac</t>
  </si>
  <si>
    <t>Správne poplatky</t>
  </si>
  <si>
    <t>Interný manažment (osobné výdavky)</t>
  </si>
  <si>
    <r>
      <t xml:space="preserve">Maximálne do limitu nepriamych výdavkov </t>
    </r>
    <r>
      <rPr>
        <b/>
        <i/>
        <sz val="9"/>
        <color rgb="FFFF0000"/>
        <rFont val="Calibri"/>
        <family val="2"/>
        <charset val="238"/>
        <scheme val="minor"/>
      </rPr>
      <t>za podmienky zachovania finančných limitov (EUR/mesiac; EUR/hod).</t>
    </r>
  </si>
  <si>
    <r>
      <t xml:space="preserve">Maximálne do limitu nepriamych výdavkov </t>
    </r>
    <r>
      <rPr>
        <b/>
        <i/>
        <sz val="9"/>
        <color rgb="FFFF0000"/>
        <rFont val="Calibri"/>
        <family val="2"/>
        <charset val="238"/>
        <scheme val="minor"/>
      </rPr>
      <t>za podmienky zachovania finančných limitov (EUR/hod).</t>
    </r>
  </si>
  <si>
    <r>
      <t xml:space="preserve">Výpočet finančných a percentuálnych limitov: 
H. </t>
    </r>
    <r>
      <rPr>
        <b/>
        <i/>
        <sz val="13"/>
        <color theme="1"/>
        <rFont val="Calibri"/>
        <family val="2"/>
        <charset val="238"/>
        <scheme val="minor"/>
      </rPr>
      <t>Modernizácia a rekonštrukcia komunitných centier v obciach s prítomnosťou marginalizovaných rómskych komunít
I. Prestavba objektov za účelom zriadenia a fungovania komunitných centier</t>
    </r>
  </si>
  <si>
    <r>
      <t xml:space="preserve">Výpočet finančných a percentuálnych limitov: 
J. </t>
    </r>
    <r>
      <rPr>
        <b/>
        <i/>
        <sz val="13"/>
        <color theme="1"/>
        <rFont val="Calibri"/>
        <family val="2"/>
        <charset val="238"/>
        <scheme val="minor"/>
      </rPr>
      <t xml:space="preserve">Výstavba nových komunitných centier v obciach s prítomnosťou marginalizovaných rómskych komunít </t>
    </r>
  </si>
  <si>
    <t>Použitím finančného limitu</t>
  </si>
  <si>
    <t xml:space="preserve">Vyhodnotenie prieskumu trhu </t>
  </si>
  <si>
    <t xml:space="preserve">Názov predmetu zákazky : </t>
  </si>
  <si>
    <t xml:space="preserve">Opis predmetu zákazky + parametre* : </t>
  </si>
  <si>
    <t>priemer :</t>
  </si>
  <si>
    <t>Spôsob vyhodnotenia:</t>
  </si>
  <si>
    <t>priemerná cena</t>
  </si>
  <si>
    <r>
      <t xml:space="preserve">* Žiadateľ zadefinuje  hlavné charakteristiky požadovaného tovaru/práce/služby podľa „Výzvy na predloženie cenovej ponuky“ (napr.min. parametre, kvantita,  a pod.) 
** </t>
    </r>
    <r>
      <rPr>
        <b/>
        <sz val="11"/>
        <rFont val="Calibri"/>
        <family val="2"/>
        <charset val="238"/>
        <scheme val="minor"/>
      </rPr>
      <t>Ak dodávateľ nie je platca DPH, uvádza sa v poli "cena bez DPH" a v poli "cena s DPH" rovnaká suma.</t>
    </r>
    <r>
      <rPr>
        <sz val="11"/>
        <rFont val="Calibri"/>
        <family val="2"/>
        <charset val="238"/>
        <scheme val="minor"/>
      </rPr>
      <t xml:space="preserve">
SO je oprávnený overiť výšku výdavkov nárokovaných v ŽoNFP na základe žiadateľom vykonaného prieskumu trhu prostredníctvom vykonania svojho prieskumu trhu. V prípade, ak výška výdavkov nárokovaných žiadateľom v rozpočte ŽoNFP prevyšuje ceny identifikované SO na základe ním vykonaného prieskumu trhu, považuje tieto výdavky za nehospodárne, a teda neoprávnené, t. j. maximálna výška oprávnených výdavkov jednotkových cien žiadateľa/prijímateľa je výška oprávnených výdavkov stanovená SO na základe ním vykonaného prieskumu trhu.
Osobitné podmienky pre vykonanie prieskumu trhu budú stanovené vo výzve na predkladanie ŽoNFP. </t>
    </r>
    <r>
      <rPr>
        <sz val="11"/>
        <color rgb="FFFF0000"/>
        <rFont val="Calibri"/>
        <family val="2"/>
        <charset val="238"/>
        <scheme val="minor"/>
      </rPr>
      <t xml:space="preserve">Žiadateľ </t>
    </r>
    <r>
      <rPr>
        <b/>
        <u/>
        <sz val="11"/>
        <color rgb="FFFF0000"/>
        <rFont val="Calibri"/>
        <family val="2"/>
        <charset val="238"/>
        <scheme val="minor"/>
      </rPr>
      <t>predkladá</t>
    </r>
    <r>
      <rPr>
        <sz val="11"/>
        <color rgb="FFFF0000"/>
        <rFont val="Calibri"/>
        <family val="2"/>
        <charset val="238"/>
        <scheme val="minor"/>
      </rPr>
      <t xml:space="preserve"> k záznamu z vyhodnotenia prieskumu trhu ako súčasť ŽoNFP kompletnú podpornú dokumentáciu, ktorej závery sú zohľadnené v tejto časti prílohy. </t>
    </r>
    <r>
      <rPr>
        <sz val="11"/>
        <rFont val="Calibri"/>
        <family val="2"/>
        <charset val="238"/>
        <scheme val="minor"/>
      </rPr>
      <t xml:space="preserve">
V prípade, ak sa preukáže, že žiadateľ uviedol v rozpočte projektu sumu, ktorá nie je podložená dokumentáciou zo skutočne vykonaného prieskumu trhu, SO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Z dôvodu overiteľnosti vykonaného prieskumu trhu musí byť spôsob jeho vykonania v podobe, ktorá umožňuje uchovanie dôkazov o jeho vykonaní, t.j. telefonický prieskum, resp. ústne overenie cien na mieste u dodávateľa nie je akceptovateľný spôsob vykonania prieskumu trhu.
</t>
    </r>
  </si>
  <si>
    <t xml:space="preserve">V prípade, ak žiadateľ vykonal viacej prieskumov trhu (t.j. výšku viacerých výdavkov stanovil prieskumom trhu), vyplní a predloží záznam z vyhodnotenia prieskumu trhu spolu s kompletnou podpornou dokumentáciou  samostatne pre každý vykonaný prieskum trhu. Za týmto účelom žiadateľ pre každý ďalší prieskum trhu vytvorí samostatnú kópiu tohto hárku.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</si>
</sst>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_K_č_-;\-* #,##0.00\ _K_č_-;_-* &quot;-&quot;??\ _K_č_-;_-@_-"/>
    <numFmt numFmtId="165" formatCode="#,##0.00\ &quot;€&quot;"/>
    <numFmt numFmtId="166" formatCode="#,##0.00_ ;\-#,##0.00\ "/>
    <numFmt numFmtId="167" formatCode="#,##0.00\ _€"/>
  </numFmts>
  <fonts count="37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i/>
      <vertAlign val="superscript"/>
      <sz val="9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i/>
      <sz val="9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indexed="8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BD4B4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Up="1">
      <left style="medium">
        <color auto="1"/>
      </left>
      <right/>
      <top style="medium">
        <color auto="1"/>
      </top>
      <bottom style="medium">
        <color auto="1"/>
      </bottom>
      <diagonal style="thin">
        <color auto="1"/>
      </diagonal>
    </border>
    <border diagonalUp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/>
      <bottom/>
      <diagonal/>
    </border>
  </borders>
  <cellStyleXfs count="8">
    <xf numFmtId="0" fontId="0" fillId="0" borderId="0"/>
    <xf numFmtId="164" fontId="5" fillId="0" borderId="0" applyFont="0" applyFill="0" applyBorder="0" applyAlignment="0" applyProtection="0"/>
    <xf numFmtId="0" fontId="5" fillId="0" borderId="0"/>
    <xf numFmtId="0" fontId="7" fillId="0" borderId="0"/>
    <xf numFmtId="0" fontId="3" fillId="0" borderId="0"/>
    <xf numFmtId="0" fontId="2" fillId="0" borderId="0"/>
    <xf numFmtId="0" fontId="31" fillId="0" borderId="0" applyNumberFormat="0" applyFill="0" applyBorder="0" applyAlignment="0" applyProtection="0"/>
    <xf numFmtId="0" fontId="5" fillId="0" borderId="0"/>
  </cellStyleXfs>
  <cellXfs count="407">
    <xf numFmtId="0" fontId="0" fillId="0" borderId="0" xfId="0"/>
    <xf numFmtId="0" fontId="7" fillId="0" borderId="0" xfId="3"/>
    <xf numFmtId="0" fontId="6" fillId="3" borderId="28" xfId="3" applyFont="1" applyFill="1" applyBorder="1" applyAlignment="1">
      <alignment horizontal="left" vertical="center"/>
    </xf>
    <xf numFmtId="0" fontId="6" fillId="3" borderId="29" xfId="3" applyFont="1" applyFill="1" applyBorder="1" applyAlignment="1">
      <alignment horizontal="center" vertical="center" wrapText="1"/>
    </xf>
    <xf numFmtId="0" fontId="6" fillId="3" borderId="30" xfId="3" applyFont="1" applyFill="1" applyBorder="1" applyAlignment="1">
      <alignment horizontal="center" vertical="center" wrapText="1"/>
    </xf>
    <xf numFmtId="0" fontId="7" fillId="0" borderId="0" xfId="3" applyAlignment="1">
      <alignment vertical="center"/>
    </xf>
    <xf numFmtId="0" fontId="7" fillId="0" borderId="5" xfId="3" applyBorder="1" applyAlignment="1">
      <alignment vertical="center" wrapText="1"/>
    </xf>
    <xf numFmtId="165" fontId="7" fillId="4" borderId="4" xfId="3" applyNumberFormat="1" applyFill="1" applyBorder="1" applyAlignment="1">
      <alignment vertical="center"/>
    </xf>
    <xf numFmtId="4" fontId="7" fillId="0" borderId="4" xfId="3" applyNumberFormat="1" applyBorder="1" applyAlignment="1">
      <alignment horizontal="center" vertical="center"/>
    </xf>
    <xf numFmtId="165" fontId="6" fillId="4" borderId="3" xfId="3" applyNumberFormat="1" applyFont="1" applyFill="1" applyBorder="1" applyAlignment="1">
      <alignment vertical="center"/>
    </xf>
    <xf numFmtId="0" fontId="11" fillId="7" borderId="0" xfId="3" applyFont="1" applyFill="1"/>
    <xf numFmtId="0" fontId="13" fillId="0" borderId="0" xfId="3" applyFont="1"/>
    <xf numFmtId="0" fontId="7" fillId="0" borderId="4" xfId="3" applyBorder="1" applyAlignment="1">
      <alignment vertical="center"/>
    </xf>
    <xf numFmtId="165" fontId="7" fillId="3" borderId="4" xfId="3" applyNumberFormat="1" applyFont="1" applyFill="1" applyBorder="1" applyAlignment="1">
      <alignment horizontal="right" vertical="center" wrapText="1"/>
    </xf>
    <xf numFmtId="165" fontId="7" fillId="0" borderId="4" xfId="3" applyNumberFormat="1" applyBorder="1" applyAlignment="1">
      <alignment vertical="center"/>
    </xf>
    <xf numFmtId="4" fontId="7" fillId="0" borderId="0" xfId="3" applyNumberFormat="1"/>
    <xf numFmtId="167" fontId="7" fillId="0" borderId="0" xfId="3" applyNumberFormat="1"/>
    <xf numFmtId="3" fontId="7" fillId="0" borderId="0" xfId="3" applyNumberFormat="1" applyAlignment="1">
      <alignment horizontal="center"/>
    </xf>
    <xf numFmtId="3" fontId="6" fillId="6" borderId="41" xfId="3" applyNumberFormat="1" applyFont="1" applyFill="1" applyBorder="1" applyAlignment="1">
      <alignment horizontal="center" vertical="center" wrapText="1"/>
    </xf>
    <xf numFmtId="4" fontId="6" fillId="6" borderId="42" xfId="3" applyNumberFormat="1" applyFont="1" applyFill="1" applyBorder="1" applyAlignment="1">
      <alignment horizontal="center" vertical="center" wrapText="1"/>
    </xf>
    <xf numFmtId="3" fontId="6" fillId="4" borderId="6" xfId="3" applyNumberFormat="1" applyFont="1" applyFill="1" applyBorder="1" applyAlignment="1">
      <alignment horizontal="center" vertical="center" wrapText="1"/>
    </xf>
    <xf numFmtId="4" fontId="6" fillId="4" borderId="23" xfId="3" applyNumberFormat="1" applyFont="1" applyFill="1" applyBorder="1" applyAlignment="1">
      <alignment horizontal="center" vertical="center" wrapText="1"/>
    </xf>
    <xf numFmtId="10" fontId="7" fillId="0" borderId="4" xfId="3" applyNumberFormat="1" applyBorder="1" applyAlignment="1">
      <alignment horizontal="center" vertical="center"/>
    </xf>
    <xf numFmtId="4" fontId="7" fillId="0" borderId="3" xfId="3" applyNumberFormat="1" applyBorder="1" applyAlignment="1">
      <alignment vertical="center"/>
    </xf>
    <xf numFmtId="10" fontId="11" fillId="0" borderId="11" xfId="3" applyNumberFormat="1" applyFont="1" applyBorder="1" applyAlignment="1">
      <alignment horizontal="center" vertical="center" wrapText="1"/>
    </xf>
    <xf numFmtId="4" fontId="6" fillId="4" borderId="2" xfId="3" applyNumberFormat="1" applyFont="1" applyFill="1" applyBorder="1" applyAlignment="1">
      <alignment horizontal="center" vertical="center"/>
    </xf>
    <xf numFmtId="4" fontId="6" fillId="4" borderId="1" xfId="3" applyNumberFormat="1" applyFont="1" applyFill="1" applyBorder="1" applyAlignment="1">
      <alignment vertical="center"/>
    </xf>
    <xf numFmtId="4" fontId="7" fillId="8" borderId="6" xfId="3" applyNumberFormat="1" applyFill="1" applyBorder="1" applyAlignment="1">
      <alignment horizontal="center" vertical="center"/>
    </xf>
    <xf numFmtId="4" fontId="7" fillId="7" borderId="4" xfId="3" applyNumberFormat="1" applyFill="1" applyBorder="1" applyAlignment="1">
      <alignment vertical="center"/>
    </xf>
    <xf numFmtId="10" fontId="7" fillId="7" borderId="4" xfId="3" applyNumberFormat="1" applyFill="1" applyBorder="1" applyAlignment="1">
      <alignment horizontal="center" vertical="center"/>
    </xf>
    <xf numFmtId="4" fontId="6" fillId="8" borderId="11" xfId="3" applyNumberFormat="1" applyFont="1" applyFill="1" applyBorder="1" applyAlignment="1">
      <alignment horizontal="center" vertical="center"/>
    </xf>
    <xf numFmtId="4" fontId="6" fillId="8" borderId="11" xfId="3" applyNumberFormat="1" applyFont="1" applyFill="1" applyBorder="1" applyAlignment="1">
      <alignment vertical="center"/>
    </xf>
    <xf numFmtId="4" fontId="15" fillId="6" borderId="41" xfId="3" applyNumberFormat="1" applyFont="1" applyFill="1" applyBorder="1" applyAlignment="1">
      <alignment vertical="center"/>
    </xf>
    <xf numFmtId="4" fontId="15" fillId="6" borderId="42" xfId="3" applyNumberFormat="1" applyFont="1" applyFill="1" applyBorder="1" applyAlignment="1">
      <alignment vertical="center"/>
    </xf>
    <xf numFmtId="0" fontId="6" fillId="3" borderId="7" xfId="3" applyFont="1" applyFill="1" applyBorder="1" applyAlignment="1">
      <alignment horizontal="center" vertical="center" wrapText="1"/>
    </xf>
    <xf numFmtId="165" fontId="6" fillId="0" borderId="0" xfId="3" applyNumberFormat="1" applyFont="1" applyAlignment="1">
      <alignment vertical="center"/>
    </xf>
    <xf numFmtId="165" fontId="6" fillId="4" borderId="8" xfId="3" applyNumberFormat="1" applyFont="1" applyFill="1" applyBorder="1" applyAlignment="1">
      <alignment vertical="center"/>
    </xf>
    <xf numFmtId="0" fontId="7" fillId="0" borderId="0" xfId="3" applyAlignment="1">
      <alignment vertical="center" wrapText="1"/>
    </xf>
    <xf numFmtId="2" fontId="7" fillId="0" borderId="0" xfId="3" applyNumberFormat="1" applyAlignment="1">
      <alignment vertical="center" wrapText="1"/>
    </xf>
    <xf numFmtId="0" fontId="7" fillId="5" borderId="1" xfId="3" applyFill="1" applyBorder="1" applyAlignment="1">
      <alignment horizontal="center" vertical="center" wrapText="1"/>
    </xf>
    <xf numFmtId="0" fontId="7" fillId="0" borderId="47" xfId="3" applyBorder="1" applyAlignment="1">
      <alignment vertical="center" wrapText="1"/>
    </xf>
    <xf numFmtId="0" fontId="7" fillId="0" borderId="6" xfId="3" applyBorder="1" applyAlignment="1">
      <alignment vertical="center" wrapText="1"/>
    </xf>
    <xf numFmtId="10" fontId="7" fillId="0" borderId="6" xfId="3" applyNumberFormat="1" applyBorder="1" applyAlignment="1">
      <alignment vertical="center"/>
    </xf>
    <xf numFmtId="2" fontId="7" fillId="0" borderId="6" xfId="3" applyNumberFormat="1" applyBorder="1" applyAlignment="1">
      <alignment horizontal="center" vertical="center" wrapText="1"/>
    </xf>
    <xf numFmtId="0" fontId="7" fillId="0" borderId="23" xfId="3" applyBorder="1" applyAlignment="1">
      <alignment horizontal="center" vertical="center"/>
    </xf>
    <xf numFmtId="0" fontId="7" fillId="0" borderId="4" xfId="3" applyBorder="1" applyAlignment="1">
      <alignment vertical="center" wrapText="1"/>
    </xf>
    <xf numFmtId="10" fontId="7" fillId="0" borderId="4" xfId="3" applyNumberFormat="1" applyBorder="1" applyAlignment="1">
      <alignment vertical="center"/>
    </xf>
    <xf numFmtId="0" fontId="7" fillId="0" borderId="3" xfId="3" applyBorder="1" applyAlignment="1">
      <alignment horizontal="center" vertical="center"/>
    </xf>
    <xf numFmtId="4" fontId="7" fillId="0" borderId="4" xfId="3" applyNumberFormat="1" applyBorder="1" applyAlignment="1">
      <alignment vertical="center" wrapText="1"/>
    </xf>
    <xf numFmtId="4" fontId="7" fillId="0" borderId="3" xfId="3" applyNumberFormat="1" applyBorder="1" applyAlignment="1">
      <alignment horizontal="right" vertical="center"/>
    </xf>
    <xf numFmtId="10" fontId="7" fillId="0" borderId="2" xfId="3" applyNumberFormat="1" applyBorder="1" applyAlignment="1">
      <alignment vertical="center"/>
    </xf>
    <xf numFmtId="4" fontId="7" fillId="0" borderId="2" xfId="3" applyNumberFormat="1" applyBorder="1" applyAlignment="1">
      <alignment vertical="center" wrapText="1"/>
    </xf>
    <xf numFmtId="4" fontId="7" fillId="0" borderId="1" xfId="3" applyNumberFormat="1" applyBorder="1" applyAlignment="1">
      <alignment horizontal="right" vertical="center"/>
    </xf>
    <xf numFmtId="0" fontId="7" fillId="0" borderId="26" xfId="3" applyBorder="1" applyAlignment="1">
      <alignment horizontal="left" vertical="center" wrapText="1"/>
    </xf>
    <xf numFmtId="0" fontId="7" fillId="0" borderId="0" xfId="3" applyBorder="1" applyAlignment="1">
      <alignment horizontal="center" vertical="center" wrapText="1"/>
    </xf>
    <xf numFmtId="10" fontId="7" fillId="0" borderId="0" xfId="3" applyNumberFormat="1" applyBorder="1" applyAlignment="1">
      <alignment vertical="center"/>
    </xf>
    <xf numFmtId="4" fontId="7" fillId="0" borderId="0" xfId="3" applyNumberFormat="1" applyBorder="1" applyAlignment="1">
      <alignment vertical="center" wrapText="1"/>
    </xf>
    <xf numFmtId="4" fontId="7" fillId="0" borderId="24" xfId="3" applyNumberFormat="1" applyBorder="1" applyAlignment="1">
      <alignment horizontal="right" vertical="center"/>
    </xf>
    <xf numFmtId="0" fontId="7" fillId="5" borderId="46" xfId="3" applyFill="1" applyBorder="1" applyAlignment="1">
      <alignment vertical="center" wrapText="1"/>
    </xf>
    <xf numFmtId="0" fontId="7" fillId="5" borderId="41" xfId="3" applyFill="1" applyBorder="1" applyAlignment="1">
      <alignment horizontal="center" vertical="center" wrapText="1"/>
    </xf>
    <xf numFmtId="4" fontId="7" fillId="0" borderId="6" xfId="3" applyNumberFormat="1" applyBorder="1" applyAlignment="1">
      <alignment vertical="center" wrapText="1"/>
    </xf>
    <xf numFmtId="4" fontId="7" fillId="0" borderId="23" xfId="3" applyNumberFormat="1" applyBorder="1" applyAlignment="1">
      <alignment vertical="center"/>
    </xf>
    <xf numFmtId="0" fontId="7" fillId="0" borderId="48" xfId="3" applyBorder="1" applyAlignment="1">
      <alignment horizontal="left" vertical="center" wrapText="1"/>
    </xf>
    <xf numFmtId="0" fontId="7" fillId="0" borderId="11" xfId="3" applyBorder="1" applyAlignment="1">
      <alignment horizontal="center" vertical="center" wrapText="1"/>
    </xf>
    <xf numFmtId="10" fontId="7" fillId="0" borderId="11" xfId="3" applyNumberFormat="1" applyBorder="1" applyAlignment="1">
      <alignment horizontal="center" vertical="center"/>
    </xf>
    <xf numFmtId="4" fontId="7" fillId="0" borderId="11" xfId="3" applyNumberFormat="1" applyBorder="1" applyAlignment="1">
      <alignment horizontal="center" vertical="center" wrapText="1"/>
    </xf>
    <xf numFmtId="4" fontId="7" fillId="0" borderId="43" xfId="3" applyNumberFormat="1" applyBorder="1" applyAlignment="1">
      <alignment horizontal="center" vertical="center"/>
    </xf>
    <xf numFmtId="10" fontId="7" fillId="5" borderId="41" xfId="3" applyNumberFormat="1" applyFill="1" applyBorder="1" applyAlignment="1">
      <alignment horizontal="center" vertical="center"/>
    </xf>
    <xf numFmtId="0" fontId="7" fillId="0" borderId="0" xfId="3" applyAlignment="1">
      <alignment horizontal="center" vertical="center"/>
    </xf>
    <xf numFmtId="0" fontId="7" fillId="0" borderId="6" xfId="3" applyBorder="1" applyAlignment="1">
      <alignment horizontal="left" vertical="center" wrapText="1"/>
    </xf>
    <xf numFmtId="4" fontId="7" fillId="0" borderId="6" xfId="3" applyNumberFormat="1" applyBorder="1" applyAlignment="1">
      <alignment horizontal="center" vertical="center" wrapText="1"/>
    </xf>
    <xf numFmtId="4" fontId="7" fillId="0" borderId="23" xfId="3" applyNumberFormat="1" applyBorder="1" applyAlignment="1">
      <alignment horizontal="center" vertical="center" wrapText="1"/>
    </xf>
    <xf numFmtId="4" fontId="7" fillId="0" borderId="4" xfId="3" applyNumberFormat="1" applyBorder="1" applyAlignment="1">
      <alignment horizontal="center" vertical="center" wrapText="1"/>
    </xf>
    <xf numFmtId="4" fontId="7" fillId="0" borderId="3" xfId="3" applyNumberFormat="1" applyBorder="1" applyAlignment="1">
      <alignment horizontal="center" vertical="center"/>
    </xf>
    <xf numFmtId="0" fontId="7" fillId="0" borderId="2" xfId="3" applyBorder="1" applyAlignment="1">
      <alignment vertical="center" wrapText="1"/>
    </xf>
    <xf numFmtId="4" fontId="7" fillId="0" borderId="2" xfId="3" applyNumberFormat="1" applyBorder="1" applyAlignment="1">
      <alignment horizontal="center" vertical="center" wrapText="1"/>
    </xf>
    <xf numFmtId="4" fontId="7" fillId="0" borderId="1" xfId="3" applyNumberFormat="1" applyBorder="1" applyAlignment="1">
      <alignment horizontal="center" vertical="center"/>
    </xf>
    <xf numFmtId="10" fontId="7" fillId="0" borderId="0" xfId="3" applyNumberFormat="1" applyAlignment="1">
      <alignment vertical="center"/>
    </xf>
    <xf numFmtId="4" fontId="7" fillId="0" borderId="0" xfId="3" applyNumberFormat="1" applyAlignment="1">
      <alignment vertical="center" wrapText="1"/>
    </xf>
    <xf numFmtId="4" fontId="7" fillId="0" borderId="0" xfId="3" applyNumberFormat="1" applyAlignment="1">
      <alignment vertical="center"/>
    </xf>
    <xf numFmtId="4" fontId="7" fillId="0" borderId="11" xfId="3" applyNumberFormat="1" applyBorder="1" applyAlignment="1">
      <alignment vertical="center" wrapText="1"/>
    </xf>
    <xf numFmtId="165" fontId="17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0" borderId="24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7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7" borderId="24" xfId="1" applyNumberFormat="1" applyFont="1" applyFill="1" applyBorder="1" applyAlignment="1" applyProtection="1">
      <alignment horizontal="center" vertical="center" wrapText="1"/>
      <protection locked="0" hidden="1"/>
    </xf>
    <xf numFmtId="0" fontId="7" fillId="5" borderId="28" xfId="3" applyFill="1" applyBorder="1" applyAlignment="1">
      <alignment horizontal="left" vertical="center" wrapText="1"/>
    </xf>
    <xf numFmtId="0" fontId="7" fillId="5" borderId="2" xfId="3" applyFill="1" applyBorder="1" applyAlignment="1">
      <alignment horizontal="center" vertical="center" wrapText="1"/>
    </xf>
    <xf numFmtId="0" fontId="7" fillId="5" borderId="30" xfId="3" applyFill="1" applyBorder="1" applyAlignment="1">
      <alignment horizontal="center" vertical="center" wrapText="1"/>
    </xf>
    <xf numFmtId="2" fontId="7" fillId="0" borderId="4" xfId="3" applyNumberFormat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vertical="center"/>
    </xf>
    <xf numFmtId="165" fontId="4" fillId="4" borderId="43" xfId="3" applyNumberFormat="1" applyFont="1" applyFill="1" applyBorder="1" applyAlignment="1">
      <alignment vertical="center"/>
    </xf>
    <xf numFmtId="4" fontId="6" fillId="0" borderId="4" xfId="3" applyNumberFormat="1" applyFont="1" applyBorder="1" applyAlignment="1">
      <alignment horizontal="center" vertical="center"/>
    </xf>
    <xf numFmtId="4" fontId="6" fillId="0" borderId="0" xfId="3" applyNumberFormat="1" applyFont="1" applyBorder="1" applyAlignment="1">
      <alignment horizontal="center" vertical="center"/>
    </xf>
    <xf numFmtId="4" fontId="6" fillId="4" borderId="0" xfId="3" applyNumberFormat="1" applyFont="1" applyFill="1" applyBorder="1" applyAlignment="1">
      <alignment horizontal="center" vertical="center"/>
    </xf>
    <xf numFmtId="4" fontId="4" fillId="4" borderId="2" xfId="3" applyNumberFormat="1" applyFont="1" applyFill="1" applyBorder="1" applyAlignment="1">
      <alignment horizontal="center" vertical="center"/>
    </xf>
    <xf numFmtId="4" fontId="4" fillId="4" borderId="1" xfId="3" applyNumberFormat="1" applyFont="1" applyFill="1" applyBorder="1" applyAlignment="1">
      <alignment vertical="center"/>
    </xf>
    <xf numFmtId="4" fontId="7" fillId="7" borderId="6" xfId="3" applyNumberFormat="1" applyFill="1" applyBorder="1" applyAlignment="1">
      <alignment horizontal="center" vertical="center"/>
    </xf>
    <xf numFmtId="4" fontId="7" fillId="7" borderId="51" xfId="3" applyNumberFormat="1" applyFill="1" applyBorder="1" applyAlignment="1">
      <alignment horizontal="center" vertical="center"/>
    </xf>
    <xf numFmtId="165" fontId="7" fillId="0" borderId="0" xfId="3" applyNumberFormat="1"/>
    <xf numFmtId="165" fontId="7" fillId="0" borderId="0" xfId="3" applyNumberFormat="1" applyAlignment="1">
      <alignment vertical="center"/>
    </xf>
    <xf numFmtId="10" fontId="7" fillId="4" borderId="6" xfId="3" applyNumberFormat="1" applyFill="1" applyBorder="1" applyAlignment="1">
      <alignment vertical="center"/>
    </xf>
    <xf numFmtId="4" fontId="7" fillId="4" borderId="6" xfId="3" applyNumberFormat="1" applyFill="1" applyBorder="1" applyAlignment="1">
      <alignment vertical="center" wrapText="1"/>
    </xf>
    <xf numFmtId="4" fontId="7" fillId="4" borderId="23" xfId="3" applyNumberFormat="1" applyFill="1" applyBorder="1" applyAlignment="1">
      <alignment vertical="center"/>
    </xf>
    <xf numFmtId="0" fontId="7" fillId="4" borderId="0" xfId="3" applyFill="1" applyAlignment="1">
      <alignment vertical="center"/>
    </xf>
    <xf numFmtId="4" fontId="7" fillId="0" borderId="3" xfId="3" applyNumberFormat="1" applyBorder="1" applyAlignment="1">
      <alignment horizontal="center" vertical="center" wrapText="1"/>
    </xf>
    <xf numFmtId="0" fontId="7" fillId="0" borderId="25" xfId="3" applyBorder="1" applyAlignment="1">
      <alignment vertical="center" wrapText="1"/>
    </xf>
    <xf numFmtId="4" fontId="7" fillId="0" borderId="1" xfId="3" applyNumberFormat="1" applyBorder="1" applyAlignment="1">
      <alignment horizontal="center" vertical="center" wrapText="1"/>
    </xf>
    <xf numFmtId="4" fontId="7" fillId="0" borderId="23" xfId="3" applyNumberFormat="1" applyBorder="1" applyAlignment="1">
      <alignment horizontal="right" vertical="center"/>
    </xf>
    <xf numFmtId="0" fontId="3" fillId="0" borderId="0" xfId="4"/>
    <xf numFmtId="0" fontId="6" fillId="8" borderId="46" xfId="4" applyFont="1" applyFill="1" applyBorder="1"/>
    <xf numFmtId="0" fontId="6" fillId="8" borderId="41" xfId="4" applyFont="1" applyFill="1" applyBorder="1"/>
    <xf numFmtId="0" fontId="6" fillId="8" borderId="42" xfId="4" applyFont="1" applyFill="1" applyBorder="1"/>
    <xf numFmtId="0" fontId="3" fillId="0" borderId="47" xfId="4" applyFont="1" applyBorder="1"/>
    <xf numFmtId="0" fontId="3" fillId="0" borderId="6" xfId="4" applyFont="1" applyBorder="1"/>
    <xf numFmtId="0" fontId="3" fillId="0" borderId="23" xfId="4" applyFont="1" applyBorder="1"/>
    <xf numFmtId="0" fontId="3" fillId="0" borderId="5" xfId="4" applyFont="1" applyBorder="1"/>
    <xf numFmtId="0" fontId="22" fillId="0" borderId="4" xfId="4" applyFont="1" applyBorder="1" applyAlignment="1">
      <alignment horizontal="left" vertical="center" wrapText="1" indent="1"/>
    </xf>
    <xf numFmtId="0" fontId="3" fillId="0" borderId="3" xfId="4" applyFont="1" applyBorder="1"/>
    <xf numFmtId="0" fontId="3" fillId="0" borderId="4" xfId="4" applyFont="1" applyBorder="1"/>
    <xf numFmtId="0" fontId="3" fillId="0" borderId="25" xfId="4" applyFont="1" applyBorder="1"/>
    <xf numFmtId="0" fontId="3" fillId="0" borderId="2" xfId="4" applyFont="1" applyBorder="1"/>
    <xf numFmtId="0" fontId="3" fillId="0" borderId="1" xfId="4" applyFont="1" applyBorder="1"/>
    <xf numFmtId="2" fontId="17" fillId="0" borderId="0" xfId="5" applyNumberFormat="1" applyFont="1" applyProtection="1">
      <protection locked="0"/>
    </xf>
    <xf numFmtId="2" fontId="24" fillId="0" borderId="0" xfId="5" applyNumberFormat="1" applyFont="1" applyBorder="1" applyAlignment="1" applyProtection="1">
      <alignment horizontal="left" vertical="center"/>
      <protection locked="0"/>
    </xf>
    <xf numFmtId="2" fontId="17" fillId="0" borderId="0" xfId="5" applyNumberFormat="1" applyFont="1" applyBorder="1" applyAlignment="1" applyProtection="1">
      <protection locked="0"/>
    </xf>
    <xf numFmtId="2" fontId="17" fillId="0" borderId="0" xfId="5" applyNumberFormat="1" applyFont="1" applyBorder="1" applyAlignment="1" applyProtection="1">
      <alignment vertical="center" wrapText="1"/>
      <protection locked="0"/>
    </xf>
    <xf numFmtId="2" fontId="17" fillId="0" borderId="0" xfId="5" applyNumberFormat="1" applyFont="1" applyBorder="1" applyAlignment="1" applyProtection="1">
      <alignment horizontal="right" vertical="center"/>
      <protection locked="0"/>
    </xf>
    <xf numFmtId="2" fontId="17" fillId="0" borderId="0" xfId="5" applyNumberFormat="1" applyFont="1" applyBorder="1" applyAlignment="1" applyProtection="1">
      <alignment horizontal="center"/>
      <protection locked="0"/>
    </xf>
    <xf numFmtId="2" fontId="17" fillId="0" borderId="0" xfId="5" applyNumberFormat="1" applyFont="1" applyBorder="1" applyAlignment="1" applyProtection="1">
      <alignment horizontal="center" vertical="center" wrapText="1"/>
      <protection locked="0"/>
    </xf>
    <xf numFmtId="2" fontId="17" fillId="0" borderId="0" xfId="5" applyNumberFormat="1" applyFont="1" applyAlignment="1" applyProtection="1">
      <alignment vertical="center"/>
      <protection locked="0"/>
    </xf>
    <xf numFmtId="2" fontId="17" fillId="0" borderId="0" xfId="5" applyNumberFormat="1" applyFont="1" applyFill="1" applyAlignment="1" applyProtection="1">
      <alignment vertical="center"/>
      <protection locked="0"/>
    </xf>
    <xf numFmtId="2" fontId="18" fillId="0" borderId="0" xfId="5" applyNumberFormat="1" applyFont="1" applyFill="1" applyBorder="1" applyAlignment="1" applyProtection="1">
      <alignment horizontal="center" vertical="center" wrapText="1"/>
      <protection locked="0"/>
    </xf>
    <xf numFmtId="2" fontId="18" fillId="0" borderId="0" xfId="5" applyNumberFormat="1" applyFont="1" applyFill="1" applyBorder="1" applyAlignment="1" applyProtection="1">
      <alignment horizontal="left" vertical="center" wrapText="1"/>
      <protection locked="0"/>
    </xf>
    <xf numFmtId="2" fontId="18" fillId="9" borderId="47" xfId="5" applyNumberFormat="1" applyFont="1" applyFill="1" applyBorder="1" applyAlignment="1" applyProtection="1">
      <alignment horizontal="center" vertical="center" wrapText="1"/>
      <protection locked="0"/>
    </xf>
    <xf numFmtId="2" fontId="18" fillId="9" borderId="6" xfId="5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5" applyNumberFormat="1" applyFont="1" applyAlignment="1" applyProtection="1">
      <alignment vertical="center" wrapText="1"/>
      <protection locked="0"/>
    </xf>
    <xf numFmtId="2" fontId="18" fillId="7" borderId="26" xfId="5" applyNumberFormat="1" applyFont="1" applyFill="1" applyBorder="1" applyAlignment="1" applyProtection="1">
      <alignment horizontal="left" vertical="center"/>
      <protection locked="0"/>
    </xf>
    <xf numFmtId="2" fontId="18" fillId="7" borderId="0" xfId="5" applyNumberFormat="1" applyFont="1" applyFill="1" applyBorder="1" applyAlignment="1" applyProtection="1">
      <alignment horizontal="left" vertical="center"/>
      <protection locked="0"/>
    </xf>
    <xf numFmtId="165" fontId="18" fillId="7" borderId="0" xfId="1" applyNumberFormat="1" applyFont="1" applyFill="1" applyBorder="1" applyAlignment="1" applyProtection="1">
      <alignment horizontal="right" vertical="center" wrapText="1"/>
      <protection locked="0" hidden="1"/>
    </xf>
    <xf numFmtId="165" fontId="17" fillId="0" borderId="4" xfId="1" applyNumberFormat="1" applyFont="1" applyBorder="1" applyAlignment="1" applyProtection="1">
      <alignment horizontal="right" vertical="center" wrapText="1"/>
      <protection locked="0" hidden="1"/>
    </xf>
    <xf numFmtId="165" fontId="28" fillId="5" borderId="4" xfId="1" applyNumberFormat="1" applyFont="1" applyFill="1" applyBorder="1" applyAlignment="1" applyProtection="1">
      <alignment horizontal="left" vertical="center" wrapText="1"/>
      <protection locked="0" hidden="1"/>
    </xf>
    <xf numFmtId="0" fontId="29" fillId="5" borderId="3" xfId="5" applyFont="1" applyFill="1" applyBorder="1" applyAlignment="1" applyProtection="1">
      <alignment horizontal="left" vertical="center" wrapText="1"/>
      <protection locked="0"/>
    </xf>
    <xf numFmtId="0" fontId="17" fillId="0" borderId="22" xfId="5" applyFont="1" applyFill="1" applyBorder="1" applyAlignment="1" applyProtection="1">
      <alignment horizontal="left" vertical="center" wrapText="1"/>
      <protection locked="0"/>
    </xf>
    <xf numFmtId="0" fontId="17" fillId="0" borderId="12" xfId="5" applyFont="1" applyFill="1" applyBorder="1" applyAlignment="1" applyProtection="1">
      <alignment horizontal="left" vertical="center" wrapText="1"/>
      <protection locked="0"/>
    </xf>
    <xf numFmtId="0" fontId="29" fillId="5" borderId="3" xfId="5" applyFont="1" applyFill="1" applyBorder="1" applyAlignment="1" applyProtection="1">
      <alignment vertical="center" wrapText="1"/>
      <protection locked="0"/>
    </xf>
    <xf numFmtId="2" fontId="18" fillId="0" borderId="26" xfId="5" applyNumberFormat="1" applyFont="1" applyFill="1" applyBorder="1" applyAlignment="1" applyProtection="1">
      <alignment horizontal="left" vertical="center"/>
      <protection locked="0"/>
    </xf>
    <xf numFmtId="2" fontId="18" fillId="0" borderId="0" xfId="5" applyNumberFormat="1" applyFont="1" applyFill="1" applyBorder="1" applyAlignment="1" applyProtection="1">
      <alignment horizontal="left" vertical="center"/>
      <protection locked="0"/>
    </xf>
    <xf numFmtId="165" fontId="18" fillId="0" borderId="0" xfId="1" applyNumberFormat="1" applyFont="1" applyFill="1" applyBorder="1" applyAlignment="1" applyProtection="1">
      <alignment horizontal="right" vertical="center" wrapText="1"/>
      <protection locked="0" hidden="1"/>
    </xf>
    <xf numFmtId="165" fontId="17" fillId="0" borderId="22" xfId="1" applyNumberFormat="1" applyFont="1" applyFill="1" applyBorder="1" applyAlignment="1" applyProtection="1">
      <alignment horizontal="center" vertical="center" wrapText="1"/>
      <protection locked="0" hidden="1"/>
    </xf>
    <xf numFmtId="2" fontId="17" fillId="0" borderId="0" xfId="5" applyNumberFormat="1" applyFont="1" applyFill="1" applyProtection="1">
      <protection locked="0"/>
    </xf>
    <xf numFmtId="165" fontId="18" fillId="0" borderId="0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0" borderId="0" xfId="1" applyNumberFormat="1" applyFont="1" applyFill="1" applyBorder="1" applyAlignment="1" applyProtection="1">
      <alignment horizontal="left" vertical="center" wrapText="1"/>
      <protection locked="0" hidden="1"/>
    </xf>
    <xf numFmtId="0" fontId="17" fillId="0" borderId="24" xfId="5" applyFont="1" applyFill="1" applyBorder="1" applyAlignment="1" applyProtection="1">
      <alignment horizontal="left" vertical="center" wrapText="1"/>
      <protection locked="0"/>
    </xf>
    <xf numFmtId="2" fontId="17" fillId="0" borderId="0" xfId="5" applyNumberFormat="1" applyFont="1" applyBorder="1" applyProtection="1">
      <protection locked="0"/>
    </xf>
    <xf numFmtId="2" fontId="17" fillId="0" borderId="0" xfId="5" applyNumberFormat="1" applyFont="1" applyFill="1" applyBorder="1" applyProtection="1">
      <protection locked="0"/>
    </xf>
    <xf numFmtId="2" fontId="18" fillId="0" borderId="0" xfId="5" applyNumberFormat="1" applyFont="1" applyFill="1" applyBorder="1" applyAlignment="1" applyProtection="1">
      <alignment horizontal="justify" wrapText="1"/>
      <protection locked="0"/>
    </xf>
    <xf numFmtId="165" fontId="18" fillId="0" borderId="0" xfId="1" applyNumberFormat="1" applyFont="1" applyFill="1" applyBorder="1" applyAlignment="1" applyProtection="1">
      <alignment horizontal="right" wrapText="1"/>
      <protection locked="0"/>
    </xf>
    <xf numFmtId="165" fontId="18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17" fillId="0" borderId="0" xfId="5" applyNumberFormat="1" applyFont="1" applyFill="1" applyBorder="1" applyAlignment="1" applyProtection="1">
      <alignment horizontal="center" wrapText="1"/>
      <protection locked="0"/>
    </xf>
    <xf numFmtId="0" fontId="17" fillId="0" borderId="4" xfId="2" applyFont="1" applyFill="1" applyBorder="1" applyAlignment="1" applyProtection="1">
      <alignment horizontal="left" vertical="center" wrapText="1"/>
      <protection locked="0"/>
    </xf>
    <xf numFmtId="0" fontId="17" fillId="0" borderId="4" xfId="2" applyFont="1" applyFill="1" applyBorder="1" applyAlignment="1" applyProtection="1">
      <alignment horizontal="center" vertical="center" wrapText="1"/>
      <protection locked="0"/>
    </xf>
    <xf numFmtId="0" fontId="17" fillId="0" borderId="4" xfId="5" applyFont="1" applyFill="1" applyBorder="1" applyAlignment="1" applyProtection="1">
      <alignment horizontal="left" vertical="center" wrapText="1"/>
      <protection locked="0"/>
    </xf>
    <xf numFmtId="0" fontId="17" fillId="0" borderId="4" xfId="5" applyFont="1" applyFill="1" applyBorder="1" applyAlignment="1" applyProtection="1">
      <alignment horizontal="center" vertical="center" wrapText="1"/>
      <protection locked="0"/>
    </xf>
    <xf numFmtId="0" fontId="17" fillId="0" borderId="6" xfId="5" applyFont="1" applyFill="1" applyBorder="1" applyAlignment="1" applyProtection="1">
      <alignment horizontal="center" vertical="center" wrapText="1"/>
      <protection locked="0"/>
    </xf>
    <xf numFmtId="2" fontId="18" fillId="0" borderId="0" xfId="1" applyNumberFormat="1" applyFont="1" applyFill="1" applyBorder="1" applyAlignment="1" applyProtection="1">
      <alignment horizontal="right" vertical="center" wrapText="1"/>
      <protection locked="0"/>
    </xf>
    <xf numFmtId="2" fontId="18" fillId="0" borderId="0" xfId="5" applyNumberFormat="1" applyFont="1" applyFill="1" applyBorder="1" applyAlignment="1" applyProtection="1">
      <alignment horizontal="justify" vertical="center" wrapText="1"/>
      <protection locked="0"/>
    </xf>
    <xf numFmtId="2" fontId="17" fillId="0" borderId="0" xfId="5" applyNumberFormat="1" applyFont="1" applyFill="1" applyBorder="1" applyAlignment="1" applyProtection="1">
      <alignment horizontal="center" vertical="center" wrapText="1"/>
      <protection locked="0"/>
    </xf>
    <xf numFmtId="2" fontId="17" fillId="0" borderId="0" xfId="5" applyNumberFormat="1" applyFont="1" applyAlignment="1" applyProtection="1">
      <alignment wrapText="1"/>
      <protection locked="0"/>
    </xf>
    <xf numFmtId="2" fontId="17" fillId="0" borderId="0" xfId="5" applyNumberFormat="1" applyFont="1" applyAlignment="1" applyProtection="1">
      <alignment horizontal="left" wrapText="1"/>
      <protection locked="0"/>
    </xf>
    <xf numFmtId="0" fontId="6" fillId="0" borderId="0" xfId="5" applyFont="1"/>
    <xf numFmtId="0" fontId="2" fillId="0" borderId="0" xfId="5"/>
    <xf numFmtId="0" fontId="32" fillId="0" borderId="0" xfId="5" applyFont="1" applyAlignment="1">
      <alignment vertical="center" wrapText="1"/>
    </xf>
    <xf numFmtId="0" fontId="2" fillId="0" borderId="0" xfId="5" applyAlignment="1">
      <alignment vertical="center"/>
    </xf>
    <xf numFmtId="0" fontId="2" fillId="0" borderId="4" xfId="5" applyBorder="1" applyAlignment="1">
      <alignment vertical="center" wrapText="1"/>
    </xf>
    <xf numFmtId="0" fontId="2" fillId="0" borderId="4" xfId="5" applyBorder="1" applyAlignment="1">
      <alignment horizontal="center" vertical="center"/>
    </xf>
    <xf numFmtId="0" fontId="2" fillId="0" borderId="0" xfId="5" applyAlignment="1">
      <alignment horizontal="center" vertical="center"/>
    </xf>
    <xf numFmtId="0" fontId="2" fillId="0" borderId="4" xfId="5" applyBorder="1" applyAlignment="1">
      <alignment vertical="center"/>
    </xf>
    <xf numFmtId="0" fontId="2" fillId="0" borderId="4" xfId="5" applyBorder="1" applyAlignment="1">
      <alignment wrapText="1"/>
    </xf>
    <xf numFmtId="0" fontId="2" fillId="0" borderId="4" xfId="5" applyBorder="1"/>
    <xf numFmtId="0" fontId="2" fillId="0" borderId="0" xfId="5" applyAlignment="1">
      <alignment wrapText="1"/>
    </xf>
    <xf numFmtId="0" fontId="33" fillId="0" borderId="0" xfId="5" applyFont="1" applyAlignment="1">
      <alignment vertical="center" wrapText="1"/>
    </xf>
    <xf numFmtId="0" fontId="34" fillId="0" borderId="0" xfId="5" applyFont="1" applyAlignment="1">
      <alignment wrapText="1"/>
    </xf>
    <xf numFmtId="0" fontId="2" fillId="0" borderId="11" xfId="5" applyBorder="1" applyAlignment="1">
      <alignment vertical="center" wrapText="1"/>
    </xf>
    <xf numFmtId="0" fontId="34" fillId="0" borderId="0" xfId="5" applyFont="1" applyAlignment="1">
      <alignment horizontal="justify" vertical="center"/>
    </xf>
    <xf numFmtId="0" fontId="34" fillId="0" borderId="0" xfId="5" applyFont="1"/>
    <xf numFmtId="0" fontId="2" fillId="0" borderId="0" xfId="5" applyFill="1" applyBorder="1" applyAlignment="1">
      <alignment horizontal="center" vertical="center"/>
    </xf>
    <xf numFmtId="0" fontId="2" fillId="0" borderId="0" xfId="5" applyBorder="1" applyAlignment="1">
      <alignment horizontal="left" vertical="center" wrapText="1"/>
    </xf>
    <xf numFmtId="2" fontId="18" fillId="4" borderId="5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4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3" xfId="5" applyNumberFormat="1" applyFont="1" applyFill="1" applyBorder="1" applyAlignment="1" applyProtection="1">
      <alignment horizontal="center" vertical="center" wrapText="1"/>
      <protection locked="0"/>
    </xf>
    <xf numFmtId="2" fontId="17" fillId="4" borderId="5" xfId="5" applyNumberFormat="1" applyFont="1" applyFill="1" applyBorder="1" applyAlignment="1" applyProtection="1">
      <alignment horizontal="center" vertical="center"/>
      <protection locked="0"/>
    </xf>
    <xf numFmtId="165" fontId="18" fillId="4" borderId="4" xfId="1" applyNumberFormat="1" applyFont="1" applyFill="1" applyBorder="1" applyAlignment="1" applyProtection="1">
      <alignment horizontal="right" vertical="center" wrapText="1"/>
      <protection locked="0" hidden="1"/>
    </xf>
    <xf numFmtId="165" fontId="18" fillId="6" borderId="8" xfId="1" applyNumberFormat="1" applyFont="1" applyFill="1" applyBorder="1" applyAlignment="1" applyProtection="1">
      <alignment horizontal="right" vertical="center" wrapText="1"/>
      <protection locked="0"/>
    </xf>
    <xf numFmtId="2" fontId="18" fillId="4" borderId="4" xfId="5" applyNumberFormat="1" applyFont="1" applyFill="1" applyBorder="1" applyAlignment="1" applyProtection="1">
      <alignment horizontal="justify" vertical="center" wrapText="1"/>
      <protection locked="0"/>
    </xf>
    <xf numFmtId="2" fontId="17" fillId="4" borderId="4" xfId="5" applyNumberFormat="1" applyFont="1" applyFill="1" applyBorder="1" applyAlignment="1" applyProtection="1">
      <alignment horizontal="center" vertical="center" wrapText="1"/>
      <protection locked="0"/>
    </xf>
    <xf numFmtId="2" fontId="18" fillId="4" borderId="4" xfId="5" applyNumberFormat="1" applyFont="1" applyFill="1" applyBorder="1" applyAlignment="1" applyProtection="1">
      <alignment horizontal="left" vertical="center"/>
      <protection locked="0"/>
    </xf>
    <xf numFmtId="0" fontId="2" fillId="0" borderId="4" xfId="5" applyBorder="1" applyAlignment="1">
      <alignment horizontal="center" vertical="center"/>
    </xf>
    <xf numFmtId="0" fontId="2" fillId="0" borderId="11" xfId="5" applyBorder="1" applyAlignment="1">
      <alignment horizontal="center"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4" xfId="0" applyBorder="1"/>
    <xf numFmtId="0" fontId="1" fillId="0" borderId="4" xfId="5" applyFont="1" applyBorder="1" applyAlignment="1">
      <alignment wrapText="1"/>
    </xf>
    <xf numFmtId="0" fontId="2" fillId="0" borderId="0" xfId="5" applyBorder="1" applyAlignment="1">
      <alignment vertical="center"/>
    </xf>
    <xf numFmtId="0" fontId="2" fillId="0" borderId="0" xfId="5" applyBorder="1"/>
    <xf numFmtId="2" fontId="17" fillId="0" borderId="58" xfId="7" applyNumberFormat="1" applyFont="1" applyBorder="1"/>
    <xf numFmtId="2" fontId="17" fillId="0" borderId="59" xfId="7" applyNumberFormat="1" applyFont="1" applyBorder="1"/>
    <xf numFmtId="2" fontId="17" fillId="0" borderId="60" xfId="7" applyNumberFormat="1" applyFont="1" applyBorder="1"/>
    <xf numFmtId="0" fontId="17" fillId="0" borderId="0" xfId="7" applyFont="1"/>
    <xf numFmtId="2" fontId="17" fillId="0" borderId="26" xfId="7" applyNumberFormat="1" applyFont="1" applyBorder="1"/>
    <xf numFmtId="2" fontId="18" fillId="0" borderId="0" xfId="7" applyNumberFormat="1" applyFont="1" applyBorder="1" applyAlignment="1">
      <alignment horizontal="left"/>
    </xf>
    <xf numFmtId="2" fontId="17" fillId="0" borderId="0" xfId="7" applyNumberFormat="1" applyFont="1" applyBorder="1" applyAlignment="1">
      <alignment horizontal="center"/>
    </xf>
    <xf numFmtId="2" fontId="17" fillId="0" borderId="24" xfId="7" applyNumberFormat="1" applyFont="1" applyBorder="1"/>
    <xf numFmtId="0" fontId="17" fillId="0" borderId="26" xfId="7" applyFont="1" applyBorder="1"/>
    <xf numFmtId="0" fontId="17" fillId="0" borderId="24" xfId="7" applyFont="1" applyBorder="1"/>
    <xf numFmtId="0" fontId="17" fillId="0" borderId="0" xfId="7" applyFont="1" applyBorder="1"/>
    <xf numFmtId="0" fontId="18" fillId="0" borderId="0" xfId="7" applyFont="1" applyFill="1" applyBorder="1"/>
    <xf numFmtId="0" fontId="17" fillId="0" borderId="26" xfId="7" applyFont="1" applyBorder="1" applyAlignment="1">
      <alignment vertical="center"/>
    </xf>
    <xf numFmtId="0" fontId="17" fillId="0" borderId="4" xfId="7" applyFont="1" applyBorder="1" applyAlignment="1">
      <alignment horizontal="center" vertical="center"/>
    </xf>
    <xf numFmtId="2" fontId="17" fillId="0" borderId="4" xfId="7" applyNumberFormat="1" applyFont="1" applyBorder="1" applyAlignment="1" applyProtection="1">
      <alignment horizontal="center" vertical="center" wrapText="1"/>
      <protection locked="0"/>
    </xf>
    <xf numFmtId="2" fontId="17" fillId="0" borderId="4" xfId="7" applyNumberFormat="1" applyFont="1" applyBorder="1" applyAlignment="1" applyProtection="1">
      <alignment horizontal="center" vertical="center"/>
    </xf>
    <xf numFmtId="0" fontId="29" fillId="0" borderId="4" xfId="7" applyFont="1" applyBorder="1" applyAlignment="1" applyProtection="1">
      <alignment horizontal="center" vertical="center" wrapText="1"/>
      <protection locked="0"/>
    </xf>
    <xf numFmtId="0" fontId="17" fillId="0" borderId="3" xfId="7" applyFont="1" applyBorder="1" applyAlignment="1" applyProtection="1">
      <alignment horizontal="left" vertical="center" wrapText="1"/>
      <protection locked="0"/>
    </xf>
    <xf numFmtId="0" fontId="17" fillId="0" borderId="0" xfId="7" applyFont="1" applyAlignment="1">
      <alignment vertical="center"/>
    </xf>
    <xf numFmtId="0" fontId="18" fillId="0" borderId="0" xfId="7" applyFont="1" applyBorder="1"/>
    <xf numFmtId="0" fontId="17" fillId="0" borderId="0" xfId="7" applyFont="1" applyBorder="1" applyProtection="1">
      <protection locked="0"/>
    </xf>
    <xf numFmtId="0" fontId="17" fillId="0" borderId="61" xfId="7" applyFont="1" applyBorder="1"/>
    <xf numFmtId="0" fontId="17" fillId="0" borderId="0" xfId="7" applyFont="1" applyBorder="1" applyAlignment="1">
      <alignment horizontal="justify" vertical="top" wrapText="1"/>
    </xf>
    <xf numFmtId="0" fontId="17" fillId="4" borderId="11" xfId="7" applyFont="1" applyFill="1" applyBorder="1" applyAlignment="1">
      <alignment horizontal="center"/>
    </xf>
    <xf numFmtId="0" fontId="18" fillId="3" borderId="4" xfId="7" applyFont="1" applyFill="1" applyBorder="1"/>
    <xf numFmtId="166" fontId="18" fillId="3" borderId="0" xfId="7" applyNumberFormat="1" applyFont="1" applyFill="1" applyBorder="1" applyAlignment="1">
      <alignment horizontal="center"/>
    </xf>
    <xf numFmtId="166" fontId="18" fillId="3" borderId="0" xfId="7" applyNumberFormat="1" applyFont="1" applyFill="1" applyBorder="1" applyAlignment="1" applyProtection="1">
      <alignment horizontal="center"/>
    </xf>
    <xf numFmtId="2" fontId="29" fillId="0" borderId="0" xfId="5" applyNumberFormat="1" applyFont="1" applyAlignment="1" applyProtection="1">
      <alignment horizontal="left" vertical="center"/>
      <protection locked="0"/>
    </xf>
    <xf numFmtId="165" fontId="18" fillId="6" borderId="64" xfId="1" applyNumberFormat="1" applyFont="1" applyFill="1" applyBorder="1" applyAlignment="1" applyProtection="1">
      <alignment horizontal="center" vertical="center" wrapText="1"/>
      <protection locked="0"/>
    </xf>
    <xf numFmtId="165" fontId="18" fillId="6" borderId="65" xfId="1" applyNumberFormat="1" applyFont="1" applyFill="1" applyBorder="1" applyAlignment="1" applyProtection="1">
      <alignment horizontal="center" vertical="center" wrapText="1"/>
      <protection locked="0"/>
    </xf>
    <xf numFmtId="2" fontId="29" fillId="0" borderId="0" xfId="5" applyNumberFormat="1" applyFont="1" applyFill="1" applyBorder="1" applyAlignment="1" applyProtection="1">
      <alignment horizontal="left" vertical="center" wrapText="1"/>
      <protection locked="0"/>
    </xf>
    <xf numFmtId="2" fontId="29" fillId="0" borderId="0" xfId="5" applyNumberFormat="1" applyFont="1" applyFill="1" applyAlignment="1" applyProtection="1">
      <alignment horizontal="left" vertical="center" wrapText="1"/>
      <protection locked="0"/>
    </xf>
    <xf numFmtId="2" fontId="31" fillId="0" borderId="0" xfId="6" applyNumberFormat="1" applyAlignment="1" applyProtection="1">
      <alignment horizontal="left" vertical="center"/>
      <protection locked="0"/>
    </xf>
    <xf numFmtId="2" fontId="18" fillId="6" borderId="9" xfId="5" applyNumberFormat="1" applyFont="1" applyFill="1" applyBorder="1" applyAlignment="1" applyProtection="1">
      <alignment horizontal="left" vertical="center" wrapText="1"/>
      <protection locked="0"/>
    </xf>
    <xf numFmtId="2" fontId="18" fillId="6" borderId="10" xfId="5" applyNumberFormat="1" applyFont="1" applyFill="1" applyBorder="1" applyAlignment="1" applyProtection="1">
      <alignment horizontal="left" vertical="center" wrapText="1"/>
      <protection locked="0"/>
    </xf>
    <xf numFmtId="2" fontId="18" fillId="6" borderId="7" xfId="5" applyNumberFormat="1" applyFont="1" applyFill="1" applyBorder="1" applyAlignment="1" applyProtection="1">
      <alignment horizontal="left" vertical="center" wrapText="1"/>
      <protection locked="0"/>
    </xf>
    <xf numFmtId="2" fontId="18" fillId="0" borderId="0" xfId="5" applyNumberFormat="1" applyFont="1" applyFill="1" applyBorder="1" applyAlignment="1" applyProtection="1">
      <alignment horizontal="center" vertical="center" wrapText="1"/>
      <protection locked="0"/>
    </xf>
    <xf numFmtId="165" fontId="17" fillId="4" borderId="4" xfId="1" applyNumberFormat="1" applyFont="1" applyFill="1" applyBorder="1" applyAlignment="1" applyProtection="1">
      <alignment horizontal="center" vertical="center" wrapText="1"/>
      <protection locked="0" hidden="1"/>
    </xf>
    <xf numFmtId="165" fontId="17" fillId="4" borderId="3" xfId="1" applyNumberFormat="1" applyFont="1" applyFill="1" applyBorder="1" applyAlignment="1" applyProtection="1">
      <alignment horizontal="center" vertical="center" wrapText="1"/>
      <protection locked="0" hidden="1"/>
    </xf>
    <xf numFmtId="2" fontId="18" fillId="4" borderId="5" xfId="5" applyNumberFormat="1" applyFont="1" applyFill="1" applyBorder="1" applyAlignment="1" applyProtection="1">
      <alignment horizontal="left" vertical="center"/>
      <protection locked="0"/>
    </xf>
    <xf numFmtId="2" fontId="18" fillId="4" borderId="4" xfId="5" applyNumberFormat="1" applyFont="1" applyFill="1" applyBorder="1" applyAlignment="1" applyProtection="1">
      <alignment horizontal="left" vertical="center"/>
      <protection locked="0"/>
    </xf>
    <xf numFmtId="165" fontId="18" fillId="4" borderId="4" xfId="1" applyNumberFormat="1" applyFont="1" applyFill="1" applyBorder="1" applyAlignment="1" applyProtection="1">
      <alignment horizontal="center" vertical="center" wrapText="1"/>
      <protection locked="0" hidden="1"/>
    </xf>
    <xf numFmtId="2" fontId="18" fillId="4" borderId="4" xfId="5" applyNumberFormat="1" applyFont="1" applyFill="1" applyBorder="1" applyAlignment="1" applyProtection="1">
      <alignment horizontal="center" vertical="center" wrapText="1"/>
      <protection locked="0"/>
    </xf>
    <xf numFmtId="165" fontId="17" fillId="7" borderId="4" xfId="1" applyNumberFormat="1" applyFont="1" applyFill="1" applyBorder="1" applyAlignment="1" applyProtection="1">
      <alignment horizontal="center" vertical="center" wrapText="1"/>
      <protection locked="0" hidden="1"/>
    </xf>
    <xf numFmtId="2" fontId="18" fillId="4" borderId="5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4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3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21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22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12" xfId="5" applyNumberFormat="1" applyFont="1" applyFill="1" applyBorder="1" applyAlignment="1" applyProtection="1">
      <alignment horizontal="left" vertical="center" wrapText="1"/>
      <protection locked="0"/>
    </xf>
    <xf numFmtId="2" fontId="17" fillId="0" borderId="21" xfId="5" applyNumberFormat="1" applyFont="1" applyFill="1" applyBorder="1" applyAlignment="1" applyProtection="1">
      <alignment horizontal="left" vertical="center" wrapText="1"/>
      <protection locked="0"/>
    </xf>
    <xf numFmtId="2" fontId="17" fillId="0" borderId="22" xfId="5" applyNumberFormat="1" applyFont="1" applyFill="1" applyBorder="1" applyAlignment="1" applyProtection="1">
      <alignment horizontal="left" vertical="center" wrapText="1"/>
      <protection locked="0"/>
    </xf>
    <xf numFmtId="2" fontId="17" fillId="0" borderId="12" xfId="5" applyNumberFormat="1" applyFont="1" applyFill="1" applyBorder="1" applyAlignment="1" applyProtection="1">
      <alignment horizontal="left" vertical="center" wrapText="1"/>
      <protection locked="0"/>
    </xf>
    <xf numFmtId="2" fontId="18" fillId="4" borderId="27" xfId="5" applyNumberFormat="1" applyFont="1" applyFill="1" applyBorder="1" applyAlignment="1" applyProtection="1">
      <alignment horizontal="left" vertical="center"/>
      <protection locked="0"/>
    </xf>
    <xf numFmtId="2" fontId="18" fillId="4" borderId="22" xfId="5" applyNumberFormat="1" applyFont="1" applyFill="1" applyBorder="1" applyAlignment="1" applyProtection="1">
      <alignment horizontal="left" vertical="center"/>
      <protection locked="0"/>
    </xf>
    <xf numFmtId="2" fontId="18" fillId="4" borderId="12" xfId="5" applyNumberFormat="1" applyFont="1" applyFill="1" applyBorder="1" applyAlignment="1" applyProtection="1">
      <alignment horizontal="left" vertical="center"/>
      <protection locked="0"/>
    </xf>
    <xf numFmtId="2" fontId="18" fillId="6" borderId="9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10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7" xfId="5" applyNumberFormat="1" applyFont="1" applyFill="1" applyBorder="1" applyAlignment="1" applyProtection="1">
      <alignment horizontal="center" vertical="center" wrapText="1"/>
      <protection locked="0"/>
    </xf>
    <xf numFmtId="2" fontId="18" fillId="0" borderId="26" xfId="5" applyNumberFormat="1" applyFont="1" applyFill="1" applyBorder="1" applyAlignment="1" applyProtection="1">
      <alignment horizontal="center" vertical="center"/>
      <protection locked="0"/>
    </xf>
    <xf numFmtId="2" fontId="18" fillId="0" borderId="0" xfId="5" applyNumberFormat="1" applyFont="1" applyFill="1" applyBorder="1" applyAlignment="1" applyProtection="1">
      <alignment horizontal="center" vertical="center"/>
      <protection locked="0"/>
    </xf>
    <xf numFmtId="2" fontId="18" fillId="0" borderId="24" xfId="5" applyNumberFormat="1" applyFont="1" applyFill="1" applyBorder="1" applyAlignment="1" applyProtection="1">
      <alignment horizontal="center" vertical="center"/>
      <protection locked="0"/>
    </xf>
    <xf numFmtId="0" fontId="17" fillId="0" borderId="21" xfId="5" applyFont="1" applyFill="1" applyBorder="1" applyAlignment="1" applyProtection="1">
      <alignment horizontal="left" vertical="center" wrapText="1"/>
      <protection locked="0"/>
    </xf>
    <xf numFmtId="0" fontId="17" fillId="0" borderId="22" xfId="5" applyFont="1" applyFill="1" applyBorder="1" applyAlignment="1" applyProtection="1">
      <alignment horizontal="left" vertical="center" wrapText="1"/>
      <protection locked="0"/>
    </xf>
    <xf numFmtId="0" fontId="17" fillId="0" borderId="12" xfId="5" applyFont="1" applyFill="1" applyBorder="1" applyAlignment="1" applyProtection="1">
      <alignment horizontal="left" vertical="center" wrapText="1"/>
      <protection locked="0"/>
    </xf>
    <xf numFmtId="2" fontId="18" fillId="6" borderId="31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32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33" xfId="5" applyNumberFormat="1" applyFont="1" applyFill="1" applyBorder="1" applyAlignment="1" applyProtection="1">
      <alignment horizontal="center" vertical="center" wrapText="1"/>
      <protection locked="0"/>
    </xf>
    <xf numFmtId="0" fontId="6" fillId="4" borderId="2" xfId="5" applyFont="1" applyFill="1" applyBorder="1" applyAlignment="1" applyProtection="1">
      <alignment horizontal="left" vertical="center"/>
    </xf>
    <xf numFmtId="0" fontId="6" fillId="4" borderId="1" xfId="5" applyFont="1" applyFill="1" applyBorder="1" applyAlignment="1" applyProtection="1">
      <alignment horizontal="left" vertical="center"/>
    </xf>
    <xf numFmtId="0" fontId="6" fillId="9" borderId="6" xfId="5" applyFont="1" applyFill="1" applyBorder="1" applyAlignment="1" applyProtection="1">
      <alignment horizontal="left" vertical="center"/>
      <protection locked="0"/>
    </xf>
    <xf numFmtId="0" fontId="6" fillId="9" borderId="23" xfId="5" applyFont="1" applyFill="1" applyBorder="1" applyAlignment="1" applyProtection="1">
      <alignment horizontal="left" vertical="center"/>
      <protection locked="0"/>
    </xf>
    <xf numFmtId="2" fontId="18" fillId="6" borderId="34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35" xfId="5" applyNumberFormat="1" applyFont="1" applyFill="1" applyBorder="1" applyAlignment="1" applyProtection="1">
      <alignment horizontal="center" vertical="center" wrapText="1"/>
      <protection locked="0"/>
    </xf>
    <xf numFmtId="2" fontId="18" fillId="6" borderId="45" xfId="5" applyNumberFormat="1" applyFont="1" applyFill="1" applyBorder="1" applyAlignment="1" applyProtection="1">
      <alignment horizontal="center" vertical="center" wrapText="1"/>
      <protection locked="0"/>
    </xf>
    <xf numFmtId="0" fontId="6" fillId="4" borderId="29" xfId="5" applyFont="1" applyFill="1" applyBorder="1" applyAlignment="1" applyProtection="1">
      <alignment horizontal="left" vertical="center"/>
      <protection locked="0"/>
    </xf>
    <xf numFmtId="0" fontId="6" fillId="4" borderId="30" xfId="5" applyFont="1" applyFill="1" applyBorder="1" applyAlignment="1" applyProtection="1">
      <alignment horizontal="left" vertical="center"/>
      <protection locked="0"/>
    </xf>
    <xf numFmtId="2" fontId="24" fillId="0" borderId="0" xfId="5" applyNumberFormat="1" applyFont="1" applyBorder="1" applyAlignment="1" applyProtection="1">
      <alignment horizontal="left" vertical="center"/>
      <protection locked="0"/>
    </xf>
    <xf numFmtId="2" fontId="18" fillId="6" borderId="34" xfId="5" applyNumberFormat="1" applyFont="1" applyFill="1" applyBorder="1" applyAlignment="1" applyProtection="1">
      <alignment horizontal="center" vertical="center"/>
      <protection locked="0"/>
    </xf>
    <xf numFmtId="2" fontId="18" fillId="6" borderId="35" xfId="5" applyNumberFormat="1" applyFont="1" applyFill="1" applyBorder="1" applyAlignment="1" applyProtection="1">
      <alignment horizontal="center" vertical="center"/>
      <protection locked="0"/>
    </xf>
    <xf numFmtId="2" fontId="18" fillId="5" borderId="35" xfId="5" applyNumberFormat="1" applyFont="1" applyFill="1" applyBorder="1" applyAlignment="1" applyProtection="1">
      <alignment horizontal="left" vertical="center" wrapText="1"/>
      <protection locked="0"/>
    </xf>
    <xf numFmtId="2" fontId="18" fillId="5" borderId="36" xfId="5" applyNumberFormat="1" applyFont="1" applyFill="1" applyBorder="1" applyAlignment="1" applyProtection="1">
      <alignment horizontal="left" vertical="center" wrapText="1"/>
      <protection locked="0"/>
    </xf>
    <xf numFmtId="2" fontId="18" fillId="5" borderId="32" xfId="5" applyNumberFormat="1" applyFont="1" applyFill="1" applyBorder="1" applyAlignment="1" applyProtection="1">
      <alignment horizontal="left" vertical="center" wrapText="1"/>
      <protection locked="0"/>
    </xf>
    <xf numFmtId="2" fontId="18" fillId="5" borderId="37" xfId="5" applyNumberFormat="1" applyFont="1" applyFill="1" applyBorder="1" applyAlignment="1" applyProtection="1">
      <alignment horizontal="left" vertical="center" wrapText="1"/>
      <protection locked="0"/>
    </xf>
    <xf numFmtId="0" fontId="17" fillId="0" borderId="62" xfId="7" applyFont="1" applyBorder="1" applyAlignment="1">
      <alignment horizontal="justify" vertical="top" wrapText="1"/>
    </xf>
    <xf numFmtId="0" fontId="17" fillId="0" borderId="63" xfId="7" applyFont="1" applyBorder="1" applyAlignment="1">
      <alignment horizontal="justify" vertical="top" wrapText="1"/>
    </xf>
    <xf numFmtId="0" fontId="17" fillId="4" borderId="3" xfId="7" applyFont="1" applyFill="1" applyBorder="1" applyAlignment="1">
      <alignment horizontal="center" vertical="center"/>
    </xf>
    <xf numFmtId="0" fontId="17" fillId="0" borderId="21" xfId="7" applyFont="1" applyBorder="1" applyAlignment="1" applyProtection="1">
      <alignment vertical="center" wrapText="1" shrinkToFit="1"/>
      <protection locked="0"/>
    </xf>
    <xf numFmtId="0" fontId="17" fillId="0" borderId="22" xfId="7" applyFont="1" applyBorder="1" applyAlignment="1" applyProtection="1">
      <alignment vertical="center" wrapText="1" shrinkToFit="1"/>
      <protection locked="0"/>
    </xf>
    <xf numFmtId="0" fontId="17" fillId="0" borderId="12" xfId="7" applyFont="1" applyBorder="1" applyAlignment="1" applyProtection="1">
      <alignment vertical="center" wrapText="1" shrinkToFit="1"/>
      <protection locked="0"/>
    </xf>
    <xf numFmtId="0" fontId="17" fillId="0" borderId="4" xfId="7" applyFont="1" applyBorder="1" applyAlignment="1" applyProtection="1">
      <alignment vertical="center" wrapText="1"/>
      <protection locked="0"/>
    </xf>
    <xf numFmtId="0" fontId="17" fillId="0" borderId="21" xfId="7" applyFont="1" applyBorder="1" applyAlignment="1" applyProtection="1">
      <alignment vertical="center" wrapText="1"/>
      <protection locked="0"/>
    </xf>
    <xf numFmtId="0" fontId="17" fillId="0" borderId="22" xfId="7" applyFont="1" applyBorder="1" applyAlignment="1" applyProtection="1">
      <alignment vertical="center" wrapText="1"/>
      <protection locked="0"/>
    </xf>
    <xf numFmtId="0" fontId="18" fillId="3" borderId="15" xfId="7" applyFont="1" applyFill="1" applyBorder="1" applyAlignment="1">
      <alignment horizontal="center"/>
    </xf>
    <xf numFmtId="0" fontId="18" fillId="2" borderId="4" xfId="7" applyFont="1" applyFill="1" applyBorder="1" applyAlignment="1">
      <alignment horizontal="left" vertical="center"/>
    </xf>
    <xf numFmtId="166" fontId="18" fillId="0" borderId="21" xfId="7" applyNumberFormat="1" applyFont="1" applyBorder="1" applyAlignment="1">
      <alignment horizontal="left"/>
    </xf>
    <xf numFmtId="0" fontId="18" fillId="0" borderId="22" xfId="7" applyFont="1" applyBorder="1" applyAlignment="1">
      <alignment horizontal="left"/>
    </xf>
    <xf numFmtId="0" fontId="18" fillId="0" borderId="12" xfId="7" applyFont="1" applyBorder="1" applyAlignment="1">
      <alignment horizontal="left"/>
    </xf>
    <xf numFmtId="0" fontId="17" fillId="0" borderId="4" xfId="7" applyFont="1" applyBorder="1" applyAlignment="1" applyProtection="1">
      <alignment horizontal="center" wrapText="1"/>
      <protection locked="0"/>
    </xf>
    <xf numFmtId="0" fontId="17" fillId="0" borderId="0" xfId="7" applyFont="1" applyBorder="1" applyAlignment="1">
      <alignment horizontal="center"/>
    </xf>
    <xf numFmtId="0" fontId="17" fillId="0" borderId="19" xfId="7" applyFont="1" applyBorder="1" applyAlignment="1">
      <alignment horizontal="justify" vertical="top" wrapText="1"/>
    </xf>
    <xf numFmtId="0" fontId="17" fillId="0" borderId="39" xfId="7" applyFont="1" applyBorder="1" applyAlignment="1">
      <alignment horizontal="justify" vertical="top" wrapText="1"/>
    </xf>
    <xf numFmtId="2" fontId="18" fillId="4" borderId="21" xfId="7" applyNumberFormat="1" applyFont="1" applyFill="1" applyBorder="1" applyAlignment="1">
      <alignment horizontal="left" vertical="center" wrapText="1"/>
    </xf>
    <xf numFmtId="2" fontId="18" fillId="4" borderId="12" xfId="7" applyNumberFormat="1" applyFont="1" applyFill="1" applyBorder="1" applyAlignment="1">
      <alignment horizontal="left" vertical="center" wrapText="1"/>
    </xf>
    <xf numFmtId="0" fontId="17" fillId="0" borderId="21" xfId="7" applyFont="1" applyBorder="1" applyAlignment="1" applyProtection="1">
      <alignment horizontal="center"/>
      <protection locked="0"/>
    </xf>
    <xf numFmtId="0" fontId="17" fillId="0" borderId="22" xfId="7" applyFont="1" applyBorder="1" applyAlignment="1" applyProtection="1">
      <alignment horizontal="center"/>
      <protection locked="0"/>
    </xf>
    <xf numFmtId="0" fontId="17" fillId="0" borderId="12" xfId="7" applyFont="1" applyBorder="1" applyAlignment="1" applyProtection="1">
      <alignment horizontal="center"/>
      <protection locked="0"/>
    </xf>
    <xf numFmtId="0" fontId="17" fillId="4" borderId="4" xfId="7" applyFont="1" applyFill="1" applyBorder="1" applyAlignment="1">
      <alignment horizontal="center" vertical="center"/>
    </xf>
    <xf numFmtId="0" fontId="17" fillId="4" borderId="11" xfId="7" applyFont="1" applyFill="1" applyBorder="1" applyAlignment="1">
      <alignment horizontal="center" vertical="center"/>
    </xf>
    <xf numFmtId="0" fontId="17" fillId="4" borderId="6" xfId="7" applyFont="1" applyFill="1" applyBorder="1" applyAlignment="1">
      <alignment horizontal="center" vertical="center"/>
    </xf>
    <xf numFmtId="0" fontId="17" fillId="4" borderId="4" xfId="7" applyFont="1" applyFill="1" applyBorder="1" applyAlignment="1">
      <alignment horizontal="center" vertical="center" wrapText="1"/>
    </xf>
    <xf numFmtId="2" fontId="18" fillId="4" borderId="21" xfId="7" applyNumberFormat="1" applyFont="1" applyFill="1" applyBorder="1" applyAlignment="1">
      <alignment horizontal="center" vertical="center"/>
    </xf>
    <xf numFmtId="2" fontId="18" fillId="4" borderId="22" xfId="7" applyNumberFormat="1" applyFont="1" applyFill="1" applyBorder="1" applyAlignment="1">
      <alignment horizontal="center" vertical="center"/>
    </xf>
    <xf numFmtId="2" fontId="18" fillId="0" borderId="21" xfId="7" applyNumberFormat="1" applyFont="1" applyFill="1" applyBorder="1" applyAlignment="1" applyProtection="1">
      <alignment horizontal="center" vertical="center" wrapText="1"/>
      <protection locked="0"/>
    </xf>
    <xf numFmtId="2" fontId="18" fillId="0" borderId="22" xfId="7" applyNumberFormat="1" applyFont="1" applyFill="1" applyBorder="1" applyAlignment="1" applyProtection="1">
      <alignment horizontal="center" vertical="center" wrapText="1"/>
      <protection locked="0"/>
    </xf>
    <xf numFmtId="2" fontId="18" fillId="0" borderId="12" xfId="7" applyNumberFormat="1" applyFont="1" applyFill="1" applyBorder="1" applyAlignment="1" applyProtection="1">
      <alignment horizontal="center" vertical="center" wrapText="1"/>
      <protection locked="0"/>
    </xf>
    <xf numFmtId="2" fontId="18" fillId="4" borderId="18" xfId="7" applyNumberFormat="1" applyFont="1" applyFill="1" applyBorder="1" applyAlignment="1">
      <alignment horizontal="center" vertical="center" wrapText="1"/>
    </xf>
    <xf numFmtId="2" fontId="18" fillId="4" borderId="19" xfId="7" applyNumberFormat="1" applyFont="1" applyFill="1" applyBorder="1" applyAlignment="1">
      <alignment horizontal="center" vertical="center" wrapText="1"/>
    </xf>
    <xf numFmtId="2" fontId="18" fillId="4" borderId="21" xfId="7" applyNumberFormat="1" applyFont="1" applyFill="1" applyBorder="1" applyAlignment="1">
      <alignment horizontal="left" vertical="center"/>
    </xf>
    <xf numFmtId="2" fontId="18" fillId="4" borderId="12" xfId="7" applyNumberFormat="1" applyFont="1" applyFill="1" applyBorder="1" applyAlignment="1">
      <alignment horizontal="left" vertical="center"/>
    </xf>
    <xf numFmtId="0" fontId="2" fillId="0" borderId="4" xfId="5" applyBorder="1" applyAlignment="1">
      <alignment horizontal="center" vertical="center"/>
    </xf>
    <xf numFmtId="0" fontId="2" fillId="0" borderId="11" xfId="5" applyBorder="1" applyAlignment="1">
      <alignment horizontal="center" vertical="center"/>
    </xf>
    <xf numFmtId="0" fontId="2" fillId="0" borderId="66" xfId="5" applyBorder="1" applyAlignment="1">
      <alignment horizontal="center" vertical="center"/>
    </xf>
    <xf numFmtId="0" fontId="2" fillId="0" borderId="6" xfId="5" applyBorder="1" applyAlignment="1">
      <alignment horizontal="center" vertical="center"/>
    </xf>
    <xf numFmtId="0" fontId="2" fillId="0" borderId="11" xfId="5" applyBorder="1" applyAlignment="1">
      <alignment horizontal="center" vertical="center" wrapText="1"/>
    </xf>
    <xf numFmtId="0" fontId="2" fillId="0" borderId="66" xfId="5" applyBorder="1" applyAlignment="1">
      <alignment horizontal="center" vertical="center" wrapText="1"/>
    </xf>
    <xf numFmtId="0" fontId="2" fillId="0" borderId="6" xfId="5" applyBorder="1" applyAlignment="1">
      <alignment horizontal="center" vertical="center" wrapText="1"/>
    </xf>
    <xf numFmtId="4" fontId="4" fillId="4" borderId="31" xfId="3" applyNumberFormat="1" applyFont="1" applyFill="1" applyBorder="1" applyAlignment="1">
      <alignment horizontal="left" vertical="center"/>
    </xf>
    <xf numFmtId="4" fontId="4" fillId="4" borderId="33" xfId="3" applyNumberFormat="1" applyFont="1" applyFill="1" applyBorder="1" applyAlignment="1">
      <alignment horizontal="left" vertical="center"/>
    </xf>
    <xf numFmtId="0" fontId="8" fillId="0" borderId="0" xfId="3" applyFont="1" applyAlignment="1">
      <alignment horizontal="left" vertical="center" wrapText="1"/>
    </xf>
    <xf numFmtId="0" fontId="6" fillId="4" borderId="0" xfId="3" applyFont="1" applyFill="1" applyAlignment="1">
      <alignment horizontal="left" vertical="center"/>
    </xf>
    <xf numFmtId="4" fontId="6" fillId="4" borderId="0" xfId="3" applyNumberFormat="1" applyFont="1" applyFill="1" applyBorder="1" applyAlignment="1">
      <alignment horizontal="left" vertical="center"/>
    </xf>
    <xf numFmtId="4" fontId="6" fillId="0" borderId="14" xfId="3" applyNumberFormat="1" applyFont="1" applyBorder="1" applyAlignment="1">
      <alignment horizontal="left" vertical="center"/>
    </xf>
    <xf numFmtId="4" fontId="6" fillId="0" borderId="13" xfId="3" applyNumberFormat="1" applyFont="1" applyBorder="1" applyAlignment="1">
      <alignment horizontal="left" vertical="center"/>
    </xf>
    <xf numFmtId="4" fontId="6" fillId="0" borderId="16" xfId="3" applyNumberFormat="1" applyFont="1" applyBorder="1" applyAlignment="1">
      <alignment horizontal="left" vertical="center"/>
    </xf>
    <xf numFmtId="4" fontId="6" fillId="0" borderId="17" xfId="3" applyNumberFormat="1" applyFont="1" applyBorder="1" applyAlignment="1">
      <alignment horizontal="left" vertical="center"/>
    </xf>
    <xf numFmtId="4" fontId="6" fillId="0" borderId="18" xfId="3" applyNumberFormat="1" applyFont="1" applyBorder="1" applyAlignment="1">
      <alignment horizontal="left" vertical="center"/>
    </xf>
    <xf numFmtId="4" fontId="6" fillId="0" borderId="20" xfId="3" applyNumberFormat="1" applyFont="1" applyBorder="1" applyAlignment="1">
      <alignment horizontal="left" vertical="center"/>
    </xf>
    <xf numFmtId="4" fontId="6" fillId="6" borderId="9" xfId="3" applyNumberFormat="1" applyFont="1" applyFill="1" applyBorder="1" applyAlignment="1">
      <alignment horizontal="left" vertical="center"/>
    </xf>
    <xf numFmtId="4" fontId="6" fillId="6" borderId="40" xfId="3" applyNumberFormat="1" applyFont="1" applyFill="1" applyBorder="1" applyAlignment="1">
      <alignment horizontal="left" vertical="center"/>
    </xf>
    <xf numFmtId="4" fontId="6" fillId="4" borderId="38" xfId="3" applyNumberFormat="1" applyFont="1" applyFill="1" applyBorder="1" applyAlignment="1">
      <alignment horizontal="left" vertical="center"/>
    </xf>
    <xf numFmtId="4" fontId="6" fillId="4" borderId="20" xfId="3" applyNumberFormat="1" applyFont="1" applyFill="1" applyBorder="1" applyAlignment="1">
      <alignment horizontal="left" vertical="center"/>
    </xf>
    <xf numFmtId="4" fontId="7" fillId="0" borderId="27" xfId="3" applyNumberFormat="1" applyBorder="1" applyAlignment="1">
      <alignment horizontal="left" vertical="center"/>
    </xf>
    <xf numFmtId="4" fontId="7" fillId="0" borderId="12" xfId="3" applyNumberFormat="1" applyBorder="1" applyAlignment="1">
      <alignment horizontal="left" vertical="center"/>
    </xf>
    <xf numFmtId="4" fontId="6" fillId="4" borderId="31" xfId="3" applyNumberFormat="1" applyFont="1" applyFill="1" applyBorder="1" applyAlignment="1">
      <alignment horizontal="left" vertical="center"/>
    </xf>
    <xf numFmtId="4" fontId="6" fillId="4" borderId="33" xfId="3" applyNumberFormat="1" applyFont="1" applyFill="1" applyBorder="1" applyAlignment="1">
      <alignment horizontal="left" vertical="center"/>
    </xf>
    <xf numFmtId="4" fontId="6" fillId="8" borderId="14" xfId="3" applyNumberFormat="1" applyFont="1" applyFill="1" applyBorder="1" applyAlignment="1">
      <alignment horizontal="left" vertical="center"/>
    </xf>
    <xf numFmtId="4" fontId="6" fillId="8" borderId="13" xfId="3" applyNumberFormat="1" applyFont="1" applyFill="1" applyBorder="1" applyAlignment="1">
      <alignment horizontal="left" vertical="center"/>
    </xf>
    <xf numFmtId="4" fontId="15" fillId="6" borderId="9" xfId="3" applyNumberFormat="1" applyFont="1" applyFill="1" applyBorder="1" applyAlignment="1">
      <alignment horizontal="left" vertical="center"/>
    </xf>
    <xf numFmtId="4" fontId="15" fillId="6" borderId="40" xfId="3" applyNumberFormat="1" applyFont="1" applyFill="1" applyBorder="1" applyAlignment="1">
      <alignment horizontal="left" vertical="center"/>
    </xf>
    <xf numFmtId="0" fontId="6" fillId="3" borderId="9" xfId="3" applyFont="1" applyFill="1" applyBorder="1" applyAlignment="1">
      <alignment horizontal="left" vertical="center"/>
    </xf>
    <xf numFmtId="0" fontId="6" fillId="3" borderId="10" xfId="3" applyFont="1" applyFill="1" applyBorder="1" applyAlignment="1">
      <alignment horizontal="left" vertical="center"/>
    </xf>
    <xf numFmtId="4" fontId="6" fillId="8" borderId="44" xfId="3" applyNumberFormat="1" applyFont="1" applyFill="1" applyBorder="1" applyAlignment="1">
      <alignment horizontal="left" vertical="center"/>
    </xf>
    <xf numFmtId="4" fontId="6" fillId="8" borderId="45" xfId="3" applyNumberFormat="1" applyFont="1" applyFill="1" applyBorder="1" applyAlignment="1">
      <alignment horizontal="left" vertical="center"/>
    </xf>
    <xf numFmtId="4" fontId="7" fillId="0" borderId="28" xfId="3" applyNumberFormat="1" applyBorder="1" applyAlignment="1">
      <alignment horizontal="left" vertical="center"/>
    </xf>
    <xf numFmtId="4" fontId="7" fillId="0" borderId="29" xfId="3" applyNumberFormat="1" applyBorder="1" applyAlignment="1">
      <alignment horizontal="left" vertical="center"/>
    </xf>
    <xf numFmtId="4" fontId="7" fillId="7" borderId="21" xfId="3" applyNumberFormat="1" applyFill="1" applyBorder="1" applyAlignment="1">
      <alignment horizontal="left" vertical="center"/>
    </xf>
    <xf numFmtId="4" fontId="7" fillId="7" borderId="12" xfId="3" applyNumberFormat="1" applyFill="1" applyBorder="1" applyAlignment="1">
      <alignment horizontal="left" vertical="center"/>
    </xf>
    <xf numFmtId="4" fontId="7" fillId="7" borderId="27" xfId="3" applyNumberFormat="1" applyFill="1" applyBorder="1" applyAlignment="1">
      <alignment horizontal="left" vertical="center"/>
    </xf>
    <xf numFmtId="4" fontId="7" fillId="0" borderId="27" xfId="3" applyNumberFormat="1" applyBorder="1" applyAlignment="1">
      <alignment horizontal="left" vertical="center" wrapText="1"/>
    </xf>
    <xf numFmtId="4" fontId="7" fillId="0" borderId="12" xfId="3" applyNumberFormat="1" applyBorder="1" applyAlignment="1">
      <alignment horizontal="left" vertical="center" wrapText="1"/>
    </xf>
    <xf numFmtId="0" fontId="8" fillId="0" borderId="0" xfId="3" applyFont="1" applyAlignment="1">
      <alignment horizontal="center" vertical="center" wrapText="1"/>
    </xf>
    <xf numFmtId="0" fontId="6" fillId="3" borderId="46" xfId="3" applyFont="1" applyFill="1" applyBorder="1" applyAlignment="1">
      <alignment horizontal="center" vertical="center" wrapText="1"/>
    </xf>
    <xf numFmtId="0" fontId="6" fillId="3" borderId="41" xfId="3" applyFont="1" applyFill="1" applyBorder="1" applyAlignment="1">
      <alignment horizontal="center" vertical="center" wrapText="1"/>
    </xf>
    <xf numFmtId="0" fontId="6" fillId="3" borderId="42" xfId="3" applyFont="1" applyFill="1" applyBorder="1" applyAlignment="1">
      <alignment horizontal="center" vertical="center" wrapText="1"/>
    </xf>
    <xf numFmtId="0" fontId="7" fillId="5" borderId="28" xfId="3" applyFill="1" applyBorder="1" applyAlignment="1">
      <alignment horizontal="left" vertical="center" wrapText="1"/>
    </xf>
    <xf numFmtId="0" fontId="7" fillId="5" borderId="25" xfId="3" applyFill="1" applyBorder="1" applyAlignment="1">
      <alignment horizontal="left" vertical="center" wrapText="1"/>
    </xf>
    <xf numFmtId="0" fontId="7" fillId="5" borderId="29" xfId="3" applyFill="1" applyBorder="1" applyAlignment="1">
      <alignment horizontal="center" vertical="center" wrapText="1"/>
    </xf>
    <xf numFmtId="0" fontId="7" fillId="5" borderId="2" xfId="3" applyFill="1" applyBorder="1" applyAlignment="1">
      <alignment horizontal="center" vertical="center" wrapText="1"/>
    </xf>
    <xf numFmtId="0" fontId="7" fillId="5" borderId="30" xfId="3" applyFill="1" applyBorder="1" applyAlignment="1">
      <alignment horizontal="center" vertical="center" wrapText="1"/>
    </xf>
    <xf numFmtId="0" fontId="7" fillId="0" borderId="5" xfId="3" applyBorder="1" applyAlignment="1">
      <alignment horizontal="center" vertical="center" wrapText="1"/>
    </xf>
    <xf numFmtId="0" fontId="7" fillId="0" borderId="4" xfId="3" applyBorder="1" applyAlignment="1">
      <alignment horizontal="center" vertical="center" wrapText="1"/>
    </xf>
    <xf numFmtId="2" fontId="7" fillId="0" borderId="4" xfId="3" applyNumberFormat="1" applyBorder="1" applyAlignment="1">
      <alignment horizontal="center" vertical="center" wrapText="1"/>
    </xf>
    <xf numFmtId="2" fontId="7" fillId="0" borderId="3" xfId="3" applyNumberFormat="1" applyBorder="1" applyAlignment="1">
      <alignment horizontal="center" vertical="center" wrapText="1"/>
    </xf>
    <xf numFmtId="0" fontId="7" fillId="0" borderId="5" xfId="3" applyBorder="1" applyAlignment="1">
      <alignment horizontal="left" vertical="center" wrapText="1"/>
    </xf>
    <xf numFmtId="0" fontId="7" fillId="0" borderId="25" xfId="3" applyBorder="1" applyAlignment="1">
      <alignment horizontal="left" vertical="center" wrapText="1"/>
    </xf>
    <xf numFmtId="0" fontId="7" fillId="0" borderId="2" xfId="3" applyBorder="1" applyAlignment="1">
      <alignment horizontal="center" vertical="center" wrapText="1"/>
    </xf>
    <xf numFmtId="2" fontId="7" fillId="5" borderId="41" xfId="3" applyNumberFormat="1" applyFill="1" applyBorder="1" applyAlignment="1">
      <alignment horizontal="center" vertical="center" wrapText="1"/>
    </xf>
    <xf numFmtId="2" fontId="7" fillId="5" borderId="42" xfId="3" applyNumberFormat="1" applyFill="1" applyBorder="1" applyAlignment="1">
      <alignment horizontal="center" vertical="center" wrapText="1"/>
    </xf>
    <xf numFmtId="0" fontId="7" fillId="0" borderId="47" xfId="3" applyBorder="1" applyAlignment="1">
      <alignment horizontal="left" vertical="center" wrapText="1"/>
    </xf>
    <xf numFmtId="0" fontId="7" fillId="0" borderId="6" xfId="3" applyBorder="1" applyAlignment="1">
      <alignment horizontal="center" vertical="center" wrapText="1"/>
    </xf>
    <xf numFmtId="4" fontId="7" fillId="5" borderId="41" xfId="3" applyNumberFormat="1" applyFill="1" applyBorder="1" applyAlignment="1">
      <alignment horizontal="center" vertical="center" wrapText="1"/>
    </xf>
    <xf numFmtId="4" fontId="7" fillId="5" borderId="42" xfId="3" applyNumberFormat="1" applyFill="1" applyBorder="1" applyAlignment="1">
      <alignment horizontal="center" vertical="center" wrapText="1"/>
    </xf>
    <xf numFmtId="0" fontId="7" fillId="0" borderId="49" xfId="3" applyBorder="1" applyAlignment="1">
      <alignment horizontal="left" vertical="center" wrapText="1"/>
    </xf>
    <xf numFmtId="0" fontId="7" fillId="0" borderId="50" xfId="3" applyBorder="1" applyAlignment="1">
      <alignment horizontal="left" vertical="center" wrapText="1"/>
    </xf>
    <xf numFmtId="0" fontId="6" fillId="3" borderId="52" xfId="3" applyFont="1" applyFill="1" applyBorder="1" applyAlignment="1">
      <alignment horizontal="left" vertical="center" wrapText="1"/>
    </xf>
    <xf numFmtId="0" fontId="6" fillId="3" borderId="53" xfId="3" applyFont="1" applyFill="1" applyBorder="1" applyAlignment="1">
      <alignment horizontal="left" vertical="center" wrapText="1"/>
    </xf>
    <xf numFmtId="0" fontId="6" fillId="3" borderId="54" xfId="3" applyFont="1" applyFill="1" applyBorder="1" applyAlignment="1">
      <alignment horizontal="left" vertical="center" wrapText="1"/>
    </xf>
    <xf numFmtId="0" fontId="6" fillId="4" borderId="52" xfId="3" applyFont="1" applyFill="1" applyBorder="1" applyAlignment="1">
      <alignment horizontal="left" vertical="center" wrapText="1"/>
    </xf>
    <xf numFmtId="0" fontId="6" fillId="4" borderId="53" xfId="3" applyFont="1" applyFill="1" applyBorder="1" applyAlignment="1">
      <alignment horizontal="left" vertical="center" wrapText="1"/>
    </xf>
    <xf numFmtId="0" fontId="6" fillId="4" borderId="54" xfId="3" applyFont="1" applyFill="1" applyBorder="1" applyAlignment="1">
      <alignment horizontal="left" vertical="center" wrapText="1"/>
    </xf>
    <xf numFmtId="0" fontId="7" fillId="5" borderId="5" xfId="3" applyFill="1" applyBorder="1" applyAlignment="1">
      <alignment horizontal="left" vertical="center" wrapText="1"/>
    </xf>
    <xf numFmtId="0" fontId="7" fillId="5" borderId="4" xfId="3" applyFill="1" applyBorder="1" applyAlignment="1">
      <alignment horizontal="center" vertical="center" wrapText="1"/>
    </xf>
    <xf numFmtId="0" fontId="7" fillId="5" borderId="3" xfId="3" applyFill="1" applyBorder="1" applyAlignment="1">
      <alignment horizontal="center" vertical="center" wrapText="1"/>
    </xf>
    <xf numFmtId="0" fontId="7" fillId="0" borderId="55" xfId="3" applyBorder="1" applyAlignment="1">
      <alignment horizontal="center" vertical="center" wrapText="1"/>
    </xf>
    <xf numFmtId="0" fontId="7" fillId="0" borderId="56" xfId="3" applyBorder="1" applyAlignment="1">
      <alignment horizontal="center" vertical="center" wrapText="1"/>
    </xf>
    <xf numFmtId="0" fontId="7" fillId="0" borderId="57" xfId="3" applyBorder="1" applyAlignment="1">
      <alignment horizontal="center" vertical="center" wrapText="1"/>
    </xf>
    <xf numFmtId="0" fontId="7" fillId="5" borderId="44" xfId="3" applyFill="1" applyBorder="1" applyAlignment="1">
      <alignment horizontal="center" vertical="center" wrapText="1"/>
    </xf>
    <xf numFmtId="0" fontId="7" fillId="5" borderId="35" xfId="3" applyFill="1" applyBorder="1" applyAlignment="1">
      <alignment horizontal="center" vertical="center" wrapText="1"/>
    </xf>
    <xf numFmtId="0" fontId="7" fillId="5" borderId="45" xfId="3" applyFill="1" applyBorder="1" applyAlignment="1">
      <alignment horizontal="center" vertical="center" wrapText="1"/>
    </xf>
    <xf numFmtId="0" fontId="7" fillId="0" borderId="21" xfId="3" applyBorder="1" applyAlignment="1">
      <alignment horizontal="center" vertical="center" wrapText="1"/>
    </xf>
    <xf numFmtId="0" fontId="7" fillId="0" borderId="22" xfId="3" applyBorder="1" applyAlignment="1">
      <alignment horizontal="center" vertical="center" wrapText="1"/>
    </xf>
    <xf numFmtId="0" fontId="7" fillId="0" borderId="12" xfId="3" applyBorder="1" applyAlignment="1">
      <alignment horizontal="center" vertical="center" wrapText="1"/>
    </xf>
  </cellXfs>
  <cellStyles count="8">
    <cellStyle name="čiarky" xfId="1"/>
    <cellStyle name="Hypertextové prepojenie 2" xfId="6"/>
    <cellStyle name="Normálna 3" xfId="2"/>
    <cellStyle name="Normálne" xfId="0" builtinId="0"/>
    <cellStyle name="Normálne 2" xfId="3"/>
    <cellStyle name="Normálne 2 2" xfId="7"/>
    <cellStyle name="Normálne 3" xfId="4"/>
    <cellStyle name="Normálne 4" xfId="5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BD4B4"/>
      <color rgb="FF1E497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yzva%20voda/bez%20&#352;P_30.9/P1%20Formular%20ZoNFP%20s%20prilohami/P8%20ZoNFP%20Specifikacia%20vydavkov_new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Users/mikuska2726875/Documents/V&#253;zvy/vyzva%20odpady/limity%20odpady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P6.3%20ZoNFP%20Specifikacia%20vydavkov%20Voda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basp01.intra.minv.sk/projekty/2020/OP%20&#317;Z/RD/Zdielane%20dokumenty/Vyzvy-Vyzvania/V&#253;zva%20KC/KC%20na%20pripom_interne/P1%20Formul&#225;r%20&#381;oNFP%20s%20pr&#237;lohami/KC/Pomocn&#253;%20v&#253;po&#269;et%20finan&#269;n&#253;ch%20a%20percentu&#225;lnych%20limitov_KC_fi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Manažment detail"/>
      <sheetName val="Limity_rekonštrukcia_prestavba"/>
      <sheetName val="Limity_výstavba"/>
      <sheetName val="Pomocná_tabuľka"/>
      <sheetName val="limity"/>
      <sheetName val="výberové polia"/>
      <sheetName val="Skupiny vydavkov - číselník"/>
    </sheetNames>
    <sheetDataSet>
      <sheetData sheetId="0"/>
      <sheetData sheetId="1"/>
      <sheetData sheetId="2"/>
      <sheetData sheetId="3"/>
      <sheetData sheetId="4"/>
      <sheetData sheetId="5"/>
      <sheetData sheetId="6">
        <row r="27">
          <cell r="B27" t="str">
            <v>Neuvedené</v>
          </cell>
        </row>
        <row r="28">
          <cell r="B28" t="str">
            <v>Veľkoplošná reklamná tabuľa (panel)</v>
          </cell>
        </row>
        <row r="29">
          <cell r="B29" t="str">
            <v>Trvalá vysvetľujúca tabuľa (pamätná doska)</v>
          </cell>
        </row>
        <row r="30">
          <cell r="B30" t="str">
            <v>Veľkoplošná reklamná tabuľa (panel) a trvalá vysvetľujúca tabuľa (pamätná doska)</v>
          </cell>
        </row>
        <row r="31">
          <cell r="B31" t="str">
            <v>Informačná tabuľa (plagát)</v>
          </cell>
        </row>
        <row r="49">
          <cell r="A49" t="str">
            <v>ÁNO</v>
          </cell>
        </row>
        <row r="50">
          <cell r="A50" t="str">
            <v>NIE</v>
          </cell>
        </row>
      </sheetData>
      <sheetData sheetId="7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mocný výpočet max limitov"/>
      <sheetName val="limity"/>
      <sheetName val="výberové polia"/>
    </sheetNames>
    <sheetDataSet>
      <sheetData sheetId="0"/>
      <sheetData sheetId="1">
        <row r="6">
          <cell r="C6">
            <v>2.5000000000000001E-2</v>
          </cell>
        </row>
      </sheetData>
      <sheetData sheetId="2">
        <row r="2">
          <cell r="A2" t="str">
            <v>áno</v>
          </cell>
          <cell r="B2">
            <v>1</v>
          </cell>
        </row>
        <row r="3">
          <cell r="A3" t="str">
            <v>nie</v>
          </cell>
          <cell r="B3">
            <v>2</v>
          </cell>
        </row>
        <row r="4">
          <cell r="B4" t="str">
            <v>3 a viac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zpočet projektu tabuľka"/>
      <sheetName val="Prieskum trhu"/>
      <sheetName val="benchmarkFL"/>
      <sheetName val="výberové polia"/>
    </sheetNames>
    <sheetDataSet>
      <sheetData sheetId="0"/>
      <sheetData sheetId="1"/>
      <sheetData sheetId="2"/>
      <sheetData sheetId="3">
        <row r="14">
          <cell r="A14" t="str">
            <v>Prieskum z cenníkov verejne dostupných (internet, katalóg)</v>
          </cell>
        </row>
        <row r="15">
          <cell r="A15" t="str">
            <v xml:space="preserve">Predloženie ponuky od dodávateľa </v>
          </cell>
        </row>
        <row r="16">
          <cell r="A16" t="str">
            <v>Iný spôsob (vysvetliť v stĺpci poznámka)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mity výstavba"/>
      <sheetName val="Limity rekonštrukcia_prestavba"/>
      <sheetName val="Limity"/>
      <sheetName val="výberové polia"/>
    </sheetNames>
    <sheetDataSet>
      <sheetData sheetId="0"/>
      <sheetData sheetId="1"/>
      <sheetData sheetId="2">
        <row r="35">
          <cell r="A35" t="str">
            <v>ÁNO</v>
          </cell>
        </row>
        <row r="36">
          <cell r="A36" t="str">
            <v>NIE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mfsr.sk/Components/CategoryDocuments/s_LoadDocument.aspx?categoryId=9479&amp;documentId=14113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showGridLines="0" tabSelected="1" view="pageBreakPreview" zoomScale="90" zoomScaleNormal="80" zoomScaleSheetLayoutView="90" zoomScalePageLayoutView="80" workbookViewId="0">
      <selection activeCell="G54" sqref="G54"/>
    </sheetView>
  </sheetViews>
  <sheetFormatPr defaultColWidth="9.140625" defaultRowHeight="15" x14ac:dyDescent="0.25"/>
  <cols>
    <col min="1" max="1" width="2.7109375" style="122" customWidth="1"/>
    <col min="2" max="2" width="7.5703125" style="122" customWidth="1"/>
    <col min="3" max="3" width="40.85546875" style="122" customWidth="1"/>
    <col min="4" max="4" width="11.42578125" style="122" customWidth="1"/>
    <col min="5" max="5" width="11.7109375" style="122" customWidth="1"/>
    <col min="6" max="6" width="15.42578125" style="122" customWidth="1"/>
    <col min="7" max="7" width="19.42578125" style="122" customWidth="1"/>
    <col min="8" max="8" width="18.85546875" style="122" customWidth="1"/>
    <col min="9" max="9" width="66.140625" style="135" customWidth="1"/>
    <col min="10" max="10" width="55" style="122" customWidth="1"/>
    <col min="11" max="11" width="5.42578125" style="122" customWidth="1"/>
    <col min="12" max="12" width="2.85546875" style="122" customWidth="1"/>
    <col min="13" max="13" width="9.140625" style="122"/>
    <col min="14" max="14" width="13.7109375" style="122" bestFit="1" customWidth="1"/>
    <col min="15" max="16384" width="9.140625" style="122"/>
  </cols>
  <sheetData>
    <row r="1" spans="2:10" ht="29.25" customHeight="1" x14ac:dyDescent="0.25">
      <c r="B1" s="281" t="s">
        <v>39</v>
      </c>
      <c r="C1" s="281"/>
      <c r="D1" s="123"/>
      <c r="E1" s="123"/>
      <c r="F1" s="123"/>
      <c r="G1" s="124"/>
      <c r="H1" s="124"/>
      <c r="I1" s="125"/>
      <c r="J1" s="126" t="s">
        <v>137</v>
      </c>
    </row>
    <row r="2" spans="2:10" ht="15.75" thickBot="1" x14ac:dyDescent="0.3">
      <c r="B2" s="127"/>
      <c r="G2" s="127"/>
      <c r="H2" s="127"/>
      <c r="I2" s="128"/>
      <c r="J2" s="127"/>
    </row>
    <row r="3" spans="2:10" s="129" customFormat="1" ht="24" customHeight="1" x14ac:dyDescent="0.2">
      <c r="B3" s="282" t="s">
        <v>138</v>
      </c>
      <c r="C3" s="283"/>
      <c r="D3" s="283"/>
      <c r="E3" s="283"/>
      <c r="F3" s="283"/>
      <c r="G3" s="284"/>
      <c r="H3" s="284"/>
      <c r="I3" s="284"/>
      <c r="J3" s="285"/>
    </row>
    <row r="4" spans="2:10" s="129" customFormat="1" ht="25.5" customHeight="1" thickBot="1" x14ac:dyDescent="0.25">
      <c r="B4" s="269" t="s">
        <v>139</v>
      </c>
      <c r="C4" s="270"/>
      <c r="D4" s="270"/>
      <c r="E4" s="270"/>
      <c r="F4" s="270"/>
      <c r="G4" s="286"/>
      <c r="H4" s="286"/>
      <c r="I4" s="286"/>
      <c r="J4" s="287"/>
    </row>
    <row r="5" spans="2:10" s="130" customFormat="1" ht="25.5" customHeight="1" thickBot="1" x14ac:dyDescent="0.25">
      <c r="B5" s="131"/>
      <c r="C5" s="131"/>
      <c r="D5" s="131"/>
      <c r="E5" s="131"/>
      <c r="F5" s="131"/>
      <c r="G5" s="132"/>
      <c r="H5" s="132"/>
      <c r="I5" s="132"/>
      <c r="J5" s="132"/>
    </row>
    <row r="6" spans="2:10" s="130" customFormat="1" ht="30.75" customHeight="1" x14ac:dyDescent="0.2">
      <c r="B6" s="276" t="s">
        <v>140</v>
      </c>
      <c r="C6" s="277"/>
      <c r="D6" s="277"/>
      <c r="E6" s="277"/>
      <c r="F6" s="278"/>
      <c r="G6" s="279"/>
      <c r="H6" s="279"/>
      <c r="I6" s="279"/>
      <c r="J6" s="280"/>
    </row>
    <row r="7" spans="2:10" s="130" customFormat="1" ht="30" customHeight="1" thickBot="1" x14ac:dyDescent="0.25">
      <c r="B7" s="269" t="s">
        <v>141</v>
      </c>
      <c r="C7" s="270"/>
      <c r="D7" s="270"/>
      <c r="E7" s="270"/>
      <c r="F7" s="271"/>
      <c r="G7" s="272"/>
      <c r="H7" s="272"/>
      <c r="I7" s="272"/>
      <c r="J7" s="273"/>
    </row>
    <row r="8" spans="2:10" s="130" customFormat="1" ht="30" hidden="1" customHeight="1" x14ac:dyDescent="0.2">
      <c r="B8" s="133"/>
      <c r="C8" s="134"/>
      <c r="D8" s="134"/>
      <c r="E8" s="134"/>
      <c r="F8" s="134"/>
      <c r="G8" s="274" t="str">
        <f>IF(G6="","",IF(G6="Podpora výstavby nových predškolských zariadení v obciach s prítomnosťou MRK","výst","rekon"))</f>
        <v/>
      </c>
      <c r="H8" s="274"/>
      <c r="I8" s="274"/>
      <c r="J8" s="275"/>
    </row>
    <row r="9" spans="2:10" ht="15.75" thickBot="1" x14ac:dyDescent="0.3"/>
    <row r="10" spans="2:10" ht="29.25" customHeight="1" thickBot="1" x14ac:dyDescent="0.3">
      <c r="B10" s="260" t="s">
        <v>142</v>
      </c>
      <c r="C10" s="261"/>
      <c r="D10" s="261"/>
      <c r="E10" s="261"/>
      <c r="F10" s="261"/>
      <c r="G10" s="261"/>
      <c r="H10" s="261"/>
      <c r="I10" s="261"/>
      <c r="J10" s="262"/>
    </row>
    <row r="11" spans="2:10" ht="11.25" customHeight="1" x14ac:dyDescent="0.25">
      <c r="B11" s="136"/>
      <c r="C11" s="137"/>
      <c r="D11" s="137"/>
      <c r="E11" s="137"/>
      <c r="F11" s="137"/>
      <c r="G11" s="138"/>
      <c r="H11" s="138"/>
      <c r="I11" s="83"/>
      <c r="J11" s="84"/>
    </row>
    <row r="12" spans="2:10" x14ac:dyDescent="0.25">
      <c r="B12" s="248" t="s">
        <v>143</v>
      </c>
      <c r="C12" s="249"/>
      <c r="D12" s="249"/>
      <c r="E12" s="249"/>
      <c r="F12" s="249"/>
      <c r="G12" s="249"/>
      <c r="H12" s="249"/>
      <c r="I12" s="249"/>
      <c r="J12" s="250"/>
    </row>
    <row r="13" spans="2:10" ht="51.75" customHeight="1" x14ac:dyDescent="0.25">
      <c r="B13" s="187" t="s">
        <v>41</v>
      </c>
      <c r="C13" s="251" t="s">
        <v>5</v>
      </c>
      <c r="D13" s="252"/>
      <c r="E13" s="252"/>
      <c r="F13" s="253"/>
      <c r="G13" s="188" t="s">
        <v>7</v>
      </c>
      <c r="H13" s="188" t="s">
        <v>8</v>
      </c>
      <c r="I13" s="188" t="s">
        <v>144</v>
      </c>
      <c r="J13" s="189" t="s">
        <v>123</v>
      </c>
    </row>
    <row r="14" spans="2:10" x14ac:dyDescent="0.25">
      <c r="B14" s="190" t="s">
        <v>2</v>
      </c>
      <c r="C14" s="266" t="s">
        <v>145</v>
      </c>
      <c r="D14" s="267"/>
      <c r="E14" s="267"/>
      <c r="F14" s="268"/>
      <c r="G14" s="139">
        <v>0</v>
      </c>
      <c r="H14" s="139">
        <f>ROUND(G14*1.2,2)</f>
        <v>0</v>
      </c>
      <c r="I14" s="140"/>
      <c r="J14" s="141"/>
    </row>
    <row r="15" spans="2:10" x14ac:dyDescent="0.25">
      <c r="B15" s="190" t="s">
        <v>1</v>
      </c>
      <c r="C15" s="266" t="s">
        <v>18</v>
      </c>
      <c r="D15" s="267"/>
      <c r="E15" s="267"/>
      <c r="F15" s="268"/>
      <c r="G15" s="139">
        <v>0</v>
      </c>
      <c r="H15" s="139">
        <f>ROUND(G15*1.2,2)</f>
        <v>0</v>
      </c>
      <c r="I15" s="140"/>
      <c r="J15" s="141"/>
    </row>
    <row r="16" spans="2:10" x14ac:dyDescent="0.25">
      <c r="B16" s="190" t="s">
        <v>0</v>
      </c>
      <c r="C16" s="266" t="s">
        <v>19</v>
      </c>
      <c r="D16" s="267"/>
      <c r="E16" s="267"/>
      <c r="F16" s="268"/>
      <c r="G16" s="139">
        <v>0</v>
      </c>
      <c r="H16" s="139">
        <f t="shared" ref="H16" si="0">ROUND(G16*1.2,2)</f>
        <v>0</v>
      </c>
      <c r="I16" s="140"/>
      <c r="J16" s="141"/>
    </row>
    <row r="17" spans="2:10" x14ac:dyDescent="0.25">
      <c r="B17" s="190" t="s">
        <v>16</v>
      </c>
      <c r="C17" s="142" t="s">
        <v>44</v>
      </c>
      <c r="D17" s="142"/>
      <c r="E17" s="142"/>
      <c r="F17" s="143"/>
      <c r="G17" s="139">
        <v>0</v>
      </c>
      <c r="H17" s="139">
        <f>ROUND(G17*1.2,2)</f>
        <v>0</v>
      </c>
      <c r="I17" s="140"/>
      <c r="J17" s="141"/>
    </row>
    <row r="18" spans="2:10" ht="17.25" x14ac:dyDescent="0.25">
      <c r="B18" s="257" t="s">
        <v>146</v>
      </c>
      <c r="C18" s="258"/>
      <c r="D18" s="258"/>
      <c r="E18" s="258"/>
      <c r="F18" s="259"/>
      <c r="G18" s="191">
        <f>SUM(G14:G17)</f>
        <v>0</v>
      </c>
      <c r="H18" s="191">
        <f>SUM(H14:H17)</f>
        <v>0</v>
      </c>
      <c r="I18" s="241"/>
      <c r="J18" s="242"/>
    </row>
    <row r="19" spans="2:10" ht="12" customHeight="1" x14ac:dyDescent="0.25">
      <c r="B19" s="263"/>
      <c r="C19" s="264"/>
      <c r="D19" s="264"/>
      <c r="E19" s="264"/>
      <c r="F19" s="264"/>
      <c r="G19" s="264"/>
      <c r="H19" s="264"/>
      <c r="I19" s="264"/>
      <c r="J19" s="265"/>
    </row>
    <row r="20" spans="2:10" x14ac:dyDescent="0.25">
      <c r="B20" s="248" t="s">
        <v>125</v>
      </c>
      <c r="C20" s="249"/>
      <c r="D20" s="249"/>
      <c r="E20" s="249"/>
      <c r="F20" s="249"/>
      <c r="G20" s="249"/>
      <c r="H20" s="249"/>
      <c r="I20" s="249"/>
      <c r="J20" s="250"/>
    </row>
    <row r="21" spans="2:10" ht="27" x14ac:dyDescent="0.25">
      <c r="B21" s="187" t="s">
        <v>41</v>
      </c>
      <c r="C21" s="251" t="s">
        <v>5</v>
      </c>
      <c r="D21" s="252"/>
      <c r="E21" s="252"/>
      <c r="F21" s="253"/>
      <c r="G21" s="188" t="s">
        <v>7</v>
      </c>
      <c r="H21" s="188" t="s">
        <v>8</v>
      </c>
      <c r="I21" s="188" t="s">
        <v>144</v>
      </c>
      <c r="J21" s="189" t="s">
        <v>123</v>
      </c>
    </row>
    <row r="22" spans="2:10" x14ac:dyDescent="0.25">
      <c r="B22" s="190" t="s">
        <v>2</v>
      </c>
      <c r="C22" s="266" t="s">
        <v>60</v>
      </c>
      <c r="D22" s="267"/>
      <c r="E22" s="267"/>
      <c r="F22" s="268"/>
      <c r="G22" s="139">
        <v>0</v>
      </c>
      <c r="H22" s="139">
        <f t="shared" ref="H22:H23" si="1">ROUND(G22*1.2,2)</f>
        <v>0</v>
      </c>
      <c r="I22" s="140"/>
      <c r="J22" s="144"/>
    </row>
    <row r="23" spans="2:10" x14ac:dyDescent="0.25">
      <c r="B23" s="190" t="s">
        <v>147</v>
      </c>
      <c r="C23" s="266" t="s">
        <v>60</v>
      </c>
      <c r="D23" s="267"/>
      <c r="E23" s="267"/>
      <c r="F23" s="268"/>
      <c r="G23" s="139">
        <v>0</v>
      </c>
      <c r="H23" s="139">
        <f t="shared" si="1"/>
        <v>0</v>
      </c>
      <c r="I23" s="140"/>
      <c r="J23" s="144"/>
    </row>
    <row r="24" spans="2:10" x14ac:dyDescent="0.25">
      <c r="B24" s="257" t="s">
        <v>126</v>
      </c>
      <c r="C24" s="258"/>
      <c r="D24" s="258"/>
      <c r="E24" s="258"/>
      <c r="F24" s="259"/>
      <c r="G24" s="191">
        <f>SUM(G22:G23)</f>
        <v>0</v>
      </c>
      <c r="H24" s="191">
        <f>SUM(H22:H23)</f>
        <v>0</v>
      </c>
      <c r="I24" s="241"/>
      <c r="J24" s="242"/>
    </row>
    <row r="25" spans="2:10" x14ac:dyDescent="0.25">
      <c r="B25" s="145"/>
      <c r="C25" s="146"/>
      <c r="D25" s="146"/>
      <c r="E25" s="146"/>
      <c r="F25" s="146"/>
      <c r="G25" s="147"/>
      <c r="H25" s="147"/>
      <c r="I25" s="148"/>
      <c r="J25" s="82"/>
    </row>
    <row r="26" spans="2:10" s="129" customFormat="1" x14ac:dyDescent="0.2">
      <c r="B26" s="248" t="s">
        <v>121</v>
      </c>
      <c r="C26" s="249"/>
      <c r="D26" s="249"/>
      <c r="E26" s="249"/>
      <c r="F26" s="249"/>
      <c r="G26" s="249"/>
      <c r="H26" s="249"/>
      <c r="I26" s="249"/>
      <c r="J26" s="250"/>
    </row>
    <row r="27" spans="2:10" s="129" customFormat="1" ht="27" x14ac:dyDescent="0.2">
      <c r="B27" s="187" t="s">
        <v>41</v>
      </c>
      <c r="C27" s="251" t="s">
        <v>5</v>
      </c>
      <c r="D27" s="252"/>
      <c r="E27" s="252"/>
      <c r="F27" s="253"/>
      <c r="G27" s="188" t="s">
        <v>7</v>
      </c>
      <c r="H27" s="188" t="s">
        <v>8</v>
      </c>
      <c r="I27" s="188" t="s">
        <v>144</v>
      </c>
      <c r="J27" s="189" t="s">
        <v>123</v>
      </c>
    </row>
    <row r="28" spans="2:10" s="129" customFormat="1" x14ac:dyDescent="0.2">
      <c r="B28" s="190" t="s">
        <v>2</v>
      </c>
      <c r="C28" s="254" t="s">
        <v>60</v>
      </c>
      <c r="D28" s="255"/>
      <c r="E28" s="255"/>
      <c r="F28" s="256"/>
      <c r="G28" s="139">
        <v>0</v>
      </c>
      <c r="H28" s="139">
        <f>ROUND(G28*1.2,2)</f>
        <v>0</v>
      </c>
      <c r="I28" s="140"/>
      <c r="J28" s="141"/>
    </row>
    <row r="29" spans="2:10" s="129" customFormat="1" x14ac:dyDescent="0.2">
      <c r="B29" s="190" t="s">
        <v>147</v>
      </c>
      <c r="C29" s="254" t="s">
        <v>60</v>
      </c>
      <c r="D29" s="255"/>
      <c r="E29" s="255"/>
      <c r="F29" s="256"/>
      <c r="G29" s="139">
        <v>0</v>
      </c>
      <c r="H29" s="139">
        <f>ROUND(G29*1.2,2)</f>
        <v>0</v>
      </c>
      <c r="I29" s="140"/>
      <c r="J29" s="141"/>
    </row>
    <row r="30" spans="2:10" s="129" customFormat="1" x14ac:dyDescent="0.2">
      <c r="B30" s="257" t="s">
        <v>122</v>
      </c>
      <c r="C30" s="258"/>
      <c r="D30" s="258"/>
      <c r="E30" s="258"/>
      <c r="F30" s="259"/>
      <c r="G30" s="191">
        <f>SUM(G28:G29)</f>
        <v>0</v>
      </c>
      <c r="H30" s="191">
        <f>SUM(H28:H29)</f>
        <v>0</v>
      </c>
      <c r="I30" s="241"/>
      <c r="J30" s="242"/>
    </row>
    <row r="31" spans="2:10" s="130" customFormat="1" x14ac:dyDescent="0.2">
      <c r="B31" s="145"/>
      <c r="C31" s="146"/>
      <c r="D31" s="146"/>
      <c r="E31" s="146"/>
      <c r="F31" s="146"/>
      <c r="G31" s="147"/>
      <c r="H31" s="147"/>
      <c r="I31" s="81"/>
      <c r="J31" s="82"/>
    </row>
    <row r="32" spans="2:10" s="130" customFormat="1" x14ac:dyDescent="0.2">
      <c r="B32" s="248" t="s">
        <v>148</v>
      </c>
      <c r="C32" s="249"/>
      <c r="D32" s="249"/>
      <c r="E32" s="249"/>
      <c r="F32" s="249"/>
      <c r="G32" s="249"/>
      <c r="H32" s="249"/>
      <c r="I32" s="249"/>
      <c r="J32" s="250"/>
    </row>
    <row r="33" spans="1:10" s="130" customFormat="1" ht="27" x14ac:dyDescent="0.2">
      <c r="B33" s="187" t="s">
        <v>41</v>
      </c>
      <c r="C33" s="251" t="s">
        <v>5</v>
      </c>
      <c r="D33" s="252"/>
      <c r="E33" s="252"/>
      <c r="F33" s="253"/>
      <c r="G33" s="188" t="s">
        <v>7</v>
      </c>
      <c r="H33" s="188" t="s">
        <v>8</v>
      </c>
      <c r="I33" s="188" t="s">
        <v>144</v>
      </c>
      <c r="J33" s="189" t="s">
        <v>123</v>
      </c>
    </row>
    <row r="34" spans="1:10" s="130" customFormat="1" x14ac:dyDescent="0.2">
      <c r="B34" s="190" t="s">
        <v>2</v>
      </c>
      <c r="C34" s="254" t="s">
        <v>6</v>
      </c>
      <c r="D34" s="255"/>
      <c r="E34" s="255"/>
      <c r="F34" s="256"/>
      <c r="G34" s="139">
        <v>0</v>
      </c>
      <c r="H34" s="139">
        <f>ROUND(G34*1.2,2)</f>
        <v>0</v>
      </c>
      <c r="I34" s="140"/>
      <c r="J34" s="144"/>
    </row>
    <row r="35" spans="1:10" s="130" customFormat="1" x14ac:dyDescent="0.2">
      <c r="B35" s="257" t="s">
        <v>149</v>
      </c>
      <c r="C35" s="258"/>
      <c r="D35" s="258"/>
      <c r="E35" s="258"/>
      <c r="F35" s="259"/>
      <c r="G35" s="191">
        <f>SUM(G34:G34)</f>
        <v>0</v>
      </c>
      <c r="H35" s="191">
        <f>SUM(H34:H34)</f>
        <v>0</v>
      </c>
      <c r="I35" s="241"/>
      <c r="J35" s="242"/>
    </row>
    <row r="36" spans="1:10" s="149" customFormat="1" ht="16.5" customHeight="1" thickBot="1" x14ac:dyDescent="0.3">
      <c r="B36" s="145"/>
      <c r="C36" s="146"/>
      <c r="D36" s="146"/>
      <c r="E36" s="146"/>
      <c r="F36" s="146"/>
      <c r="G36" s="150"/>
      <c r="H36" s="150"/>
      <c r="I36" s="151"/>
      <c r="J36" s="152"/>
    </row>
    <row r="37" spans="1:10" s="129" customFormat="1" ht="22.5" customHeight="1" thickBot="1" x14ac:dyDescent="0.25">
      <c r="B37" s="237" t="s">
        <v>150</v>
      </c>
      <c r="C37" s="238"/>
      <c r="D37" s="238"/>
      <c r="E37" s="238"/>
      <c r="F37" s="239"/>
      <c r="G37" s="192">
        <f>G18+G24+G30+G35</f>
        <v>0</v>
      </c>
      <c r="H37" s="192">
        <f>H18+H24+H30+H35</f>
        <v>0</v>
      </c>
      <c r="I37" s="232"/>
      <c r="J37" s="233"/>
    </row>
    <row r="38" spans="1:10" ht="15.75" thickBot="1" x14ac:dyDescent="0.3">
      <c r="A38" s="153"/>
      <c r="B38" s="154"/>
      <c r="C38" s="155"/>
      <c r="D38" s="155"/>
      <c r="E38" s="155"/>
      <c r="F38" s="155"/>
      <c r="G38" s="156"/>
      <c r="H38" s="156"/>
      <c r="I38" s="157"/>
      <c r="J38" s="158"/>
    </row>
    <row r="39" spans="1:10" ht="21.75" customHeight="1" thickBot="1" x14ac:dyDescent="0.3">
      <c r="B39" s="260" t="s">
        <v>124</v>
      </c>
      <c r="C39" s="261"/>
      <c r="D39" s="261"/>
      <c r="E39" s="261"/>
      <c r="F39" s="261"/>
      <c r="G39" s="261"/>
      <c r="H39" s="261"/>
      <c r="I39" s="261"/>
      <c r="J39" s="262"/>
    </row>
    <row r="40" spans="1:10" ht="10.5" customHeight="1" x14ac:dyDescent="0.25">
      <c r="B40" s="136"/>
      <c r="C40" s="137"/>
      <c r="D40" s="137"/>
      <c r="E40" s="137"/>
      <c r="F40" s="137"/>
      <c r="G40" s="138"/>
      <c r="H40" s="138"/>
      <c r="I40" s="83"/>
      <c r="J40" s="84"/>
    </row>
    <row r="41" spans="1:10" x14ac:dyDescent="0.25">
      <c r="B41" s="248" t="s">
        <v>151</v>
      </c>
      <c r="C41" s="249"/>
      <c r="D41" s="249"/>
      <c r="E41" s="249"/>
      <c r="F41" s="249"/>
      <c r="G41" s="249"/>
      <c r="H41" s="249"/>
      <c r="I41" s="249"/>
      <c r="J41" s="250"/>
    </row>
    <row r="42" spans="1:10" ht="57.75" x14ac:dyDescent="0.25">
      <c r="B42" s="187" t="s">
        <v>41</v>
      </c>
      <c r="C42" s="193" t="s">
        <v>5</v>
      </c>
      <c r="D42" s="194" t="s">
        <v>4</v>
      </c>
      <c r="E42" s="194" t="s">
        <v>3</v>
      </c>
      <c r="F42" s="194" t="s">
        <v>152</v>
      </c>
      <c r="G42" s="188" t="s">
        <v>7</v>
      </c>
      <c r="H42" s="188" t="s">
        <v>8</v>
      </c>
      <c r="I42" s="188" t="s">
        <v>144</v>
      </c>
      <c r="J42" s="189" t="s">
        <v>123</v>
      </c>
    </row>
    <row r="43" spans="1:10" s="129" customFormat="1" x14ac:dyDescent="0.2">
      <c r="B43" s="190" t="s">
        <v>2</v>
      </c>
      <c r="C43" s="159" t="s">
        <v>17</v>
      </c>
      <c r="D43" s="160" t="s">
        <v>153</v>
      </c>
      <c r="E43" s="159"/>
      <c r="F43" s="159"/>
      <c r="G43" s="139">
        <f>ROUND(E43*F43,2)</f>
        <v>0</v>
      </c>
      <c r="H43" s="139">
        <f>ROUND(G43*1.2,2)</f>
        <v>0</v>
      </c>
      <c r="I43" s="140"/>
      <c r="J43" s="141"/>
    </row>
    <row r="44" spans="1:10" s="129" customFormat="1" x14ac:dyDescent="0.2">
      <c r="B44" s="190" t="s">
        <v>1</v>
      </c>
      <c r="C44" s="159" t="s">
        <v>43</v>
      </c>
      <c r="D44" s="160"/>
      <c r="E44" s="159"/>
      <c r="F44" s="159"/>
      <c r="G44" s="139">
        <f t="shared" ref="G44" si="2">ROUND(E44*F44,2)</f>
        <v>0</v>
      </c>
      <c r="H44" s="139">
        <f t="shared" ref="H44" si="3">ROUND(G44*1.2,2)</f>
        <v>0</v>
      </c>
      <c r="I44" s="140"/>
      <c r="J44" s="141"/>
    </row>
    <row r="45" spans="1:10" x14ac:dyDescent="0.25">
      <c r="B45" s="243" t="s">
        <v>154</v>
      </c>
      <c r="C45" s="244"/>
      <c r="D45" s="195"/>
      <c r="E45" s="195"/>
      <c r="F45" s="195"/>
      <c r="G45" s="191">
        <f>SUM(G43:G44)</f>
        <v>0</v>
      </c>
      <c r="H45" s="191">
        <f>SUM(H43:H44)</f>
        <v>0</v>
      </c>
      <c r="I45" s="241"/>
      <c r="J45" s="242"/>
    </row>
    <row r="46" spans="1:10" x14ac:dyDescent="0.25">
      <c r="B46" s="263"/>
      <c r="C46" s="264"/>
      <c r="D46" s="264"/>
      <c r="E46" s="264"/>
      <c r="F46" s="264"/>
      <c r="G46" s="264"/>
      <c r="H46" s="264"/>
      <c r="I46" s="264"/>
      <c r="J46" s="265"/>
    </row>
    <row r="47" spans="1:10" x14ac:dyDescent="0.25">
      <c r="B47" s="248" t="s">
        <v>155</v>
      </c>
      <c r="C47" s="249"/>
      <c r="D47" s="249"/>
      <c r="E47" s="249"/>
      <c r="F47" s="249"/>
      <c r="G47" s="249"/>
      <c r="H47" s="249"/>
      <c r="I47" s="249"/>
      <c r="J47" s="250"/>
    </row>
    <row r="48" spans="1:10" ht="60" x14ac:dyDescent="0.25">
      <c r="B48" s="187" t="s">
        <v>41</v>
      </c>
      <c r="C48" s="193" t="s">
        <v>5</v>
      </c>
      <c r="D48" s="194" t="s">
        <v>4</v>
      </c>
      <c r="E48" s="194" t="s">
        <v>3</v>
      </c>
      <c r="F48" s="194" t="s">
        <v>156</v>
      </c>
      <c r="G48" s="246" t="s">
        <v>47</v>
      </c>
      <c r="H48" s="246"/>
      <c r="I48" s="188" t="s">
        <v>144</v>
      </c>
      <c r="J48" s="189" t="s">
        <v>123</v>
      </c>
    </row>
    <row r="49" spans="2:12" x14ac:dyDescent="0.25">
      <c r="B49" s="190" t="s">
        <v>2</v>
      </c>
      <c r="C49" s="161" t="s">
        <v>42</v>
      </c>
      <c r="D49" s="162" t="s">
        <v>153</v>
      </c>
      <c r="E49" s="161"/>
      <c r="F49" s="161"/>
      <c r="G49" s="247">
        <f>E49*F49</f>
        <v>0</v>
      </c>
      <c r="H49" s="247"/>
      <c r="I49" s="140"/>
      <c r="J49" s="141"/>
    </row>
    <row r="50" spans="2:12" x14ac:dyDescent="0.25">
      <c r="B50" s="190" t="s">
        <v>1</v>
      </c>
      <c r="C50" s="159" t="s">
        <v>157</v>
      </c>
      <c r="D50" s="162" t="s">
        <v>153</v>
      </c>
      <c r="E50" s="161"/>
      <c r="F50" s="161"/>
      <c r="G50" s="247">
        <f>E50*F50</f>
        <v>0</v>
      </c>
      <c r="H50" s="247"/>
      <c r="I50" s="140"/>
      <c r="J50" s="141"/>
    </row>
    <row r="51" spans="2:12" x14ac:dyDescent="0.25">
      <c r="B51" s="190" t="s">
        <v>0</v>
      </c>
      <c r="C51" s="161" t="s">
        <v>42</v>
      </c>
      <c r="D51" s="160" t="s">
        <v>158</v>
      </c>
      <c r="E51" s="159"/>
      <c r="F51" s="159"/>
      <c r="G51" s="247">
        <f t="shared" ref="G51:G52" si="4">E51*F51</f>
        <v>0</v>
      </c>
      <c r="H51" s="247"/>
      <c r="I51" s="140"/>
      <c r="J51" s="141"/>
    </row>
    <row r="52" spans="2:12" x14ac:dyDescent="0.25">
      <c r="B52" s="190" t="s">
        <v>16</v>
      </c>
      <c r="C52" s="159" t="s">
        <v>157</v>
      </c>
      <c r="D52" s="163" t="s">
        <v>158</v>
      </c>
      <c r="E52" s="161"/>
      <c r="F52" s="161"/>
      <c r="G52" s="247">
        <f t="shared" si="4"/>
        <v>0</v>
      </c>
      <c r="H52" s="247"/>
      <c r="I52" s="140"/>
      <c r="J52" s="141"/>
    </row>
    <row r="53" spans="2:12" x14ac:dyDescent="0.25">
      <c r="B53" s="243" t="s">
        <v>159</v>
      </c>
      <c r="C53" s="244"/>
      <c r="D53" s="195"/>
      <c r="E53" s="195"/>
      <c r="F53" s="195"/>
      <c r="G53" s="245">
        <f>SUM(G49:H52)</f>
        <v>0</v>
      </c>
      <c r="H53" s="245"/>
      <c r="I53" s="241"/>
      <c r="J53" s="242"/>
    </row>
    <row r="54" spans="2:12" ht="15.75" thickBot="1" x14ac:dyDescent="0.3">
      <c r="B54" s="145"/>
      <c r="C54" s="146"/>
      <c r="D54" s="146"/>
      <c r="E54" s="146"/>
      <c r="F54" s="146"/>
      <c r="G54" s="150"/>
      <c r="H54" s="150"/>
      <c r="I54" s="81"/>
      <c r="J54" s="82"/>
    </row>
    <row r="55" spans="2:12" ht="23.25" customHeight="1" thickBot="1" x14ac:dyDescent="0.3">
      <c r="B55" s="237" t="s">
        <v>46</v>
      </c>
      <c r="C55" s="238"/>
      <c r="D55" s="238"/>
      <c r="E55" s="238"/>
      <c r="F55" s="239"/>
      <c r="G55" s="192">
        <f>SUM(G45+G53)</f>
        <v>0</v>
      </c>
      <c r="H55" s="192">
        <f>SUM(H45+G53)</f>
        <v>0</v>
      </c>
      <c r="I55" s="232"/>
      <c r="J55" s="233"/>
    </row>
    <row r="56" spans="2:12" ht="15.75" thickBot="1" x14ac:dyDescent="0.3">
      <c r="B56" s="240"/>
      <c r="C56" s="240"/>
      <c r="D56" s="240"/>
      <c r="E56" s="240"/>
      <c r="F56" s="240"/>
      <c r="G56" s="240"/>
      <c r="H56" s="240"/>
      <c r="I56" s="240"/>
      <c r="J56" s="240"/>
    </row>
    <row r="57" spans="2:12" s="129" customFormat="1" ht="25.5" customHeight="1" thickBot="1" x14ac:dyDescent="0.25">
      <c r="B57" s="237" t="s">
        <v>38</v>
      </c>
      <c r="C57" s="238"/>
      <c r="D57" s="238"/>
      <c r="E57" s="238"/>
      <c r="F57" s="239"/>
      <c r="G57" s="192">
        <f>SUM(G37+G55)</f>
        <v>0</v>
      </c>
      <c r="H57" s="192">
        <f>SUM(H37+H55)</f>
        <v>0</v>
      </c>
      <c r="I57" s="232"/>
      <c r="J57" s="233"/>
    </row>
    <row r="58" spans="2:12" x14ac:dyDescent="0.25">
      <c r="B58" s="164"/>
      <c r="C58" s="165"/>
      <c r="D58" s="165"/>
      <c r="E58" s="165"/>
      <c r="F58" s="165"/>
      <c r="G58" s="157"/>
      <c r="H58" s="157"/>
      <c r="I58" s="157"/>
      <c r="J58" s="166"/>
    </row>
    <row r="59" spans="2:12" s="167" customFormat="1" ht="27.75" customHeight="1" x14ac:dyDescent="0.25">
      <c r="B59" s="234" t="s">
        <v>160</v>
      </c>
      <c r="C59" s="234"/>
      <c r="D59" s="234"/>
      <c r="E59" s="234"/>
      <c r="F59" s="234"/>
      <c r="G59" s="234"/>
      <c r="H59" s="234"/>
      <c r="I59" s="234"/>
      <c r="J59" s="234"/>
    </row>
    <row r="60" spans="2:12" s="167" customFormat="1" ht="46.5" customHeight="1" x14ac:dyDescent="0.25">
      <c r="B60" s="235" t="s">
        <v>161</v>
      </c>
      <c r="C60" s="235"/>
      <c r="D60" s="235"/>
      <c r="E60" s="235"/>
      <c r="F60" s="235"/>
      <c r="G60" s="235"/>
      <c r="H60" s="235"/>
      <c r="I60" s="235"/>
      <c r="J60" s="235"/>
      <c r="K60" s="168"/>
      <c r="L60" s="168"/>
    </row>
    <row r="61" spans="2:12" s="167" customFormat="1" ht="15" customHeight="1" x14ac:dyDescent="0.25">
      <c r="B61" s="231" t="s">
        <v>162</v>
      </c>
      <c r="C61" s="231"/>
      <c r="D61" s="231"/>
      <c r="E61" s="231"/>
      <c r="F61" s="231"/>
      <c r="G61" s="231"/>
      <c r="H61" s="231"/>
      <c r="I61" s="236" t="s">
        <v>163</v>
      </c>
      <c r="J61" s="236"/>
      <c r="K61" s="168"/>
      <c r="L61" s="168"/>
    </row>
    <row r="62" spans="2:12" ht="26.25" customHeight="1" x14ac:dyDescent="0.25">
      <c r="B62" s="231"/>
      <c r="C62" s="231"/>
      <c r="D62" s="231"/>
      <c r="E62" s="231"/>
      <c r="F62" s="231"/>
      <c r="G62" s="231"/>
      <c r="H62" s="231"/>
      <c r="I62" s="231"/>
      <c r="J62" s="231"/>
    </row>
  </sheetData>
  <mergeCells count="62">
    <mergeCell ref="B6:F6"/>
    <mergeCell ref="G6:J6"/>
    <mergeCell ref="B1:C1"/>
    <mergeCell ref="B3:F3"/>
    <mergeCell ref="G3:J3"/>
    <mergeCell ref="B4:F4"/>
    <mergeCell ref="G4:J4"/>
    <mergeCell ref="B19:J19"/>
    <mergeCell ref="B7:F7"/>
    <mergeCell ref="G7:J7"/>
    <mergeCell ref="G8:J8"/>
    <mergeCell ref="B10:J10"/>
    <mergeCell ref="B12:J12"/>
    <mergeCell ref="C13:F13"/>
    <mergeCell ref="C14:F14"/>
    <mergeCell ref="C15:F15"/>
    <mergeCell ref="C16:F16"/>
    <mergeCell ref="B18:F18"/>
    <mergeCell ref="I18:J18"/>
    <mergeCell ref="B20:J20"/>
    <mergeCell ref="C21:F21"/>
    <mergeCell ref="C22:F22"/>
    <mergeCell ref="C23:F23"/>
    <mergeCell ref="B24:F24"/>
    <mergeCell ref="I24:J24"/>
    <mergeCell ref="B26:J26"/>
    <mergeCell ref="C27:F27"/>
    <mergeCell ref="C28:F28"/>
    <mergeCell ref="C29:F29"/>
    <mergeCell ref="B30:F30"/>
    <mergeCell ref="I30:J30"/>
    <mergeCell ref="B47:J47"/>
    <mergeCell ref="B32:J32"/>
    <mergeCell ref="C33:F33"/>
    <mergeCell ref="C34:F34"/>
    <mergeCell ref="B35:F35"/>
    <mergeCell ref="I35:J35"/>
    <mergeCell ref="B37:F37"/>
    <mergeCell ref="I37:J37"/>
    <mergeCell ref="B39:J39"/>
    <mergeCell ref="B41:J41"/>
    <mergeCell ref="B45:C45"/>
    <mergeCell ref="I45:J45"/>
    <mergeCell ref="B46:J46"/>
    <mergeCell ref="G48:H48"/>
    <mergeCell ref="G49:H49"/>
    <mergeCell ref="G50:H50"/>
    <mergeCell ref="G51:H51"/>
    <mergeCell ref="G52:H52"/>
    <mergeCell ref="B56:J56"/>
    <mergeCell ref="I53:J53"/>
    <mergeCell ref="B53:C53"/>
    <mergeCell ref="G53:H53"/>
    <mergeCell ref="I55:J55"/>
    <mergeCell ref="B55:F55"/>
    <mergeCell ref="B62:J62"/>
    <mergeCell ref="I57:J57"/>
    <mergeCell ref="B59:J59"/>
    <mergeCell ref="B60:J60"/>
    <mergeCell ref="B61:H61"/>
    <mergeCell ref="I61:J61"/>
    <mergeCell ref="B57:F57"/>
  </mergeCells>
  <dataValidations count="1">
    <dataValidation type="list" allowBlank="1" showInputMessage="1" showErrorMessage="1" sqref="G6:J6">
      <formula1>realizácia</formula1>
    </dataValidation>
  </dataValidations>
  <hyperlinks>
    <hyperlink ref="I61" r:id="rId1"/>
  </hyperlinks>
  <pageMargins left="0.70866141732283472" right="0.70866141732283472" top="1.1417322834645669" bottom="0.74803149606299213" header="0.31496062992125984" footer="0.31496062992125984"/>
  <pageSetup scale="36" orientation="landscape" r:id="rId2"/>
  <headerFooter>
    <oddHeader>&amp;L&amp;G</oddHead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'výberové polia'!$I$6:$I$8</xm:f>
          </x14:formula1>
          <xm:sqref>I15</xm:sqref>
        </x14:dataValidation>
        <x14:dataValidation type="list" allowBlank="1" showInputMessage="1" showErrorMessage="1">
          <x14:formula1>
            <xm:f>'výberové polia'!$I$3:$I$5</xm:f>
          </x14:formula1>
          <xm:sqref>I14</xm:sqref>
        </x14:dataValidation>
        <x14:dataValidation type="list" allowBlank="1" showInputMessage="1" showErrorMessage="1">
          <x14:formula1>
            <xm:f>Pomocná_tabuľka!$B$3:$B$5</xm:f>
          </x14:formula1>
          <xm:sqref>G7:J7</xm:sqref>
        </x14:dataValidation>
        <x14:dataValidation type="list" allowBlank="1" showInputMessage="1" showErrorMessage="1">
          <x14:formula1>
            <xm:f>'výberové polia'!$I$9:$I$11</xm:f>
          </x14:formula1>
          <xm:sqref>I16</xm:sqref>
        </x14:dataValidation>
        <x14:dataValidation type="list" allowBlank="1" showInputMessage="1" showErrorMessage="1">
          <x14:formula1>
            <xm:f>'výberové polia'!$I$15:$I$17</xm:f>
          </x14:formula1>
          <xm:sqref>I28:I29 I22:I23</xm:sqref>
        </x14:dataValidation>
        <x14:dataValidation type="list" allowBlank="1" showInputMessage="1" showErrorMessage="1">
          <x14:formula1>
            <xm:f>'výberové polia'!$I$12:$I$14</xm:f>
          </x14:formula1>
          <xm:sqref>I17</xm:sqref>
        </x14:dataValidation>
        <x14:dataValidation type="list" allowBlank="1" showInputMessage="1" showErrorMessage="1">
          <x14:formula1>
            <xm:f>'výberové polia'!$I$18:$I$19</xm:f>
          </x14:formula1>
          <xm:sqref>I34</xm:sqref>
        </x14:dataValidation>
        <x14:dataValidation type="list" allowBlank="1" showInputMessage="1" showErrorMessage="1">
          <x14:formula1>
            <xm:f>'výberové polia'!$I$20:$I$22</xm:f>
          </x14:formula1>
          <xm:sqref>I43</xm:sqref>
        </x14:dataValidation>
        <x14:dataValidation type="list" allowBlank="1" showInputMessage="1" showErrorMessage="1">
          <x14:formula1>
            <xm:f>'výberové polia'!$I$29:$I$31</xm:f>
          </x14:formula1>
          <xm:sqref>I50</xm:sqref>
        </x14:dataValidation>
        <x14:dataValidation type="list" allowBlank="1" showInputMessage="1" showErrorMessage="1">
          <x14:formula1>
            <xm:f>'výberové polia'!$I$23:$I$25</xm:f>
          </x14:formula1>
          <xm:sqref>I44</xm:sqref>
        </x14:dataValidation>
        <x14:dataValidation type="list" allowBlank="1" showInputMessage="1" showErrorMessage="1">
          <x14:formula1>
            <xm:f>'výberové polia'!$I$26:$I$28</xm:f>
          </x14:formula1>
          <xm:sqref>I49</xm:sqref>
        </x14:dataValidation>
        <x14:dataValidation type="list" allowBlank="1" showInputMessage="1" showErrorMessage="1">
          <x14:formula1>
            <xm:f>'výberové polia'!$I$32:$I$34</xm:f>
          </x14:formula1>
          <xm:sqref>I51</xm:sqref>
        </x14:dataValidation>
        <x14:dataValidation type="list" allowBlank="1" showInputMessage="1" showErrorMessage="1">
          <x14:formula1>
            <xm:f>'výberové polia'!$I$35:$I$37</xm:f>
          </x14:formula1>
          <xm:sqref>I52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GridLines="0" view="pageBreakPreview" topLeftCell="A7" zoomScaleNormal="50" zoomScaleSheetLayoutView="100" workbookViewId="0">
      <selection activeCell="E9" sqref="E9"/>
    </sheetView>
  </sheetViews>
  <sheetFormatPr defaultColWidth="9.140625" defaultRowHeight="15" x14ac:dyDescent="0.25"/>
  <cols>
    <col min="1" max="1" width="1.85546875" style="207" customWidth="1"/>
    <col min="2" max="2" width="11.28515625" style="207" customWidth="1"/>
    <col min="3" max="3" width="12.7109375" style="207" customWidth="1"/>
    <col min="4" max="4" width="6.7109375" style="207" customWidth="1"/>
    <col min="5" max="5" width="9.140625" style="207"/>
    <col min="6" max="6" width="13.28515625" style="207" customWidth="1"/>
    <col min="7" max="7" width="20" style="207" customWidth="1"/>
    <col min="8" max="8" width="10.42578125" style="207" customWidth="1"/>
    <col min="9" max="9" width="36.5703125" style="207" customWidth="1"/>
    <col min="10" max="10" width="24" style="207" customWidth="1"/>
    <col min="11" max="16384" width="9.140625" style="207"/>
  </cols>
  <sheetData>
    <row r="1" spans="1:10" ht="8.25" customHeight="1" x14ac:dyDescent="0.25">
      <c r="A1" s="204"/>
      <c r="B1" s="205"/>
      <c r="C1" s="205"/>
      <c r="D1" s="205"/>
      <c r="E1" s="205"/>
      <c r="F1" s="205"/>
      <c r="G1" s="205"/>
      <c r="H1" s="205"/>
      <c r="I1" s="205"/>
      <c r="J1" s="206"/>
    </row>
    <row r="2" spans="1:10" ht="22.5" customHeight="1" x14ac:dyDescent="0.25">
      <c r="A2" s="208"/>
      <c r="B2" s="209" t="s">
        <v>204</v>
      </c>
      <c r="C2" s="210"/>
      <c r="D2" s="210"/>
      <c r="E2" s="210"/>
      <c r="F2" s="210"/>
      <c r="G2" s="210"/>
      <c r="H2" s="210"/>
      <c r="I2" s="210"/>
      <c r="J2" s="211"/>
    </row>
    <row r="3" spans="1:10" x14ac:dyDescent="0.25">
      <c r="A3" s="208"/>
      <c r="B3" s="210" t="s">
        <v>31</v>
      </c>
      <c r="C3" s="210"/>
      <c r="D3" s="210"/>
      <c r="E3" s="210"/>
      <c r="F3" s="210"/>
      <c r="G3" s="210"/>
      <c r="H3" s="210"/>
      <c r="I3" s="210"/>
      <c r="J3" s="211"/>
    </row>
    <row r="4" spans="1:10" ht="19.5" customHeight="1" x14ac:dyDescent="0.25">
      <c r="A4" s="208"/>
      <c r="B4" s="315" t="s">
        <v>14</v>
      </c>
      <c r="C4" s="316"/>
      <c r="D4" s="317"/>
      <c r="E4" s="318"/>
      <c r="F4" s="318"/>
      <c r="G4" s="318"/>
      <c r="H4" s="318"/>
      <c r="I4" s="319"/>
      <c r="J4" s="211"/>
    </row>
    <row r="5" spans="1:10" ht="19.5" customHeight="1" x14ac:dyDescent="0.25">
      <c r="A5" s="208"/>
      <c r="B5" s="320" t="s">
        <v>15</v>
      </c>
      <c r="C5" s="321"/>
      <c r="D5" s="317"/>
      <c r="E5" s="318"/>
      <c r="F5" s="318"/>
      <c r="G5" s="318"/>
      <c r="H5" s="318"/>
      <c r="I5" s="319"/>
      <c r="J5" s="211"/>
    </row>
    <row r="6" spans="1:10" x14ac:dyDescent="0.25">
      <c r="A6" s="208"/>
      <c r="B6" s="210"/>
      <c r="C6" s="210"/>
      <c r="D6" s="210"/>
      <c r="E6" s="210"/>
      <c r="F6" s="210"/>
      <c r="G6" s="210"/>
      <c r="H6" s="210"/>
      <c r="I6" s="210"/>
      <c r="J6" s="211"/>
    </row>
    <row r="7" spans="1:10" x14ac:dyDescent="0.25">
      <c r="A7" s="208"/>
      <c r="B7" s="322" t="s">
        <v>205</v>
      </c>
      <c r="C7" s="323"/>
      <c r="D7" s="308"/>
      <c r="E7" s="309"/>
      <c r="F7" s="309"/>
      <c r="G7" s="309"/>
      <c r="H7" s="309"/>
      <c r="I7" s="310"/>
      <c r="J7" s="211"/>
    </row>
    <row r="8" spans="1:10" ht="30.75" customHeight="1" x14ac:dyDescent="0.25">
      <c r="A8" s="212"/>
      <c r="B8" s="306" t="s">
        <v>206</v>
      </c>
      <c r="C8" s="307"/>
      <c r="D8" s="308"/>
      <c r="E8" s="309"/>
      <c r="F8" s="309"/>
      <c r="G8" s="309"/>
      <c r="H8" s="309"/>
      <c r="I8" s="310"/>
      <c r="J8" s="213"/>
    </row>
    <row r="9" spans="1:10" ht="12.75" customHeight="1" x14ac:dyDescent="0.25">
      <c r="A9" s="212"/>
      <c r="B9" s="214"/>
      <c r="C9" s="214"/>
      <c r="D9" s="214"/>
      <c r="E9" s="214"/>
      <c r="F9" s="214"/>
      <c r="G9" s="214"/>
      <c r="H9" s="214"/>
      <c r="I9" s="214"/>
      <c r="J9" s="213"/>
    </row>
    <row r="10" spans="1:10" ht="19.5" customHeight="1" x14ac:dyDescent="0.25">
      <c r="A10" s="212"/>
      <c r="B10" s="228" t="s">
        <v>26</v>
      </c>
      <c r="C10" s="228"/>
      <c r="D10" s="215"/>
      <c r="E10" s="214"/>
      <c r="F10" s="214"/>
      <c r="G10" s="214"/>
      <c r="H10" s="214"/>
      <c r="I10" s="214"/>
      <c r="J10" s="213"/>
    </row>
    <row r="11" spans="1:10" ht="15" customHeight="1" x14ac:dyDescent="0.25">
      <c r="A11" s="212"/>
      <c r="B11" s="311" t="s">
        <v>20</v>
      </c>
      <c r="C11" s="311" t="s">
        <v>21</v>
      </c>
      <c r="D11" s="311"/>
      <c r="E11" s="311"/>
      <c r="F11" s="311" t="s">
        <v>99</v>
      </c>
      <c r="G11" s="311"/>
      <c r="H11" s="312" t="s">
        <v>98</v>
      </c>
      <c r="I11" s="314" t="s">
        <v>24</v>
      </c>
      <c r="J11" s="290" t="s">
        <v>25</v>
      </c>
    </row>
    <row r="12" spans="1:10" x14ac:dyDescent="0.25">
      <c r="A12" s="212"/>
      <c r="B12" s="311"/>
      <c r="C12" s="311"/>
      <c r="D12" s="311"/>
      <c r="E12" s="311"/>
      <c r="F12" s="227" t="s">
        <v>22</v>
      </c>
      <c r="G12" s="227" t="s">
        <v>23</v>
      </c>
      <c r="H12" s="313"/>
      <c r="I12" s="314"/>
      <c r="J12" s="290"/>
    </row>
    <row r="13" spans="1:10" s="222" customFormat="1" x14ac:dyDescent="0.2">
      <c r="A13" s="216"/>
      <c r="B13" s="217" t="s">
        <v>2</v>
      </c>
      <c r="C13" s="291"/>
      <c r="D13" s="292"/>
      <c r="E13" s="293"/>
      <c r="F13" s="218"/>
      <c r="G13" s="219">
        <f>ROUND(F13*1.2,2)</f>
        <v>0</v>
      </c>
      <c r="H13" s="219"/>
      <c r="I13" s="220"/>
      <c r="J13" s="221"/>
    </row>
    <row r="14" spans="1:10" s="222" customFormat="1" x14ac:dyDescent="0.2">
      <c r="A14" s="216"/>
      <c r="B14" s="217" t="s">
        <v>1</v>
      </c>
      <c r="C14" s="294"/>
      <c r="D14" s="294"/>
      <c r="E14" s="295"/>
      <c r="F14" s="218"/>
      <c r="G14" s="219">
        <f t="shared" ref="G14:G15" si="0">ROUND(F14*1.2,2)</f>
        <v>0</v>
      </c>
      <c r="H14" s="219"/>
      <c r="I14" s="220"/>
      <c r="J14" s="221"/>
    </row>
    <row r="15" spans="1:10" s="222" customFormat="1" ht="15" customHeight="1" x14ac:dyDescent="0.2">
      <c r="A15" s="216"/>
      <c r="B15" s="217" t="s">
        <v>0</v>
      </c>
      <c r="C15" s="295"/>
      <c r="D15" s="296"/>
      <c r="E15" s="296"/>
      <c r="F15" s="218"/>
      <c r="G15" s="219">
        <f t="shared" si="0"/>
        <v>0</v>
      </c>
      <c r="H15" s="219"/>
      <c r="I15" s="220"/>
      <c r="J15" s="221"/>
    </row>
    <row r="16" spans="1:10" x14ac:dyDescent="0.25">
      <c r="A16" s="212"/>
      <c r="B16" s="214"/>
      <c r="C16" s="214"/>
      <c r="D16" s="297" t="s">
        <v>207</v>
      </c>
      <c r="E16" s="297"/>
      <c r="F16" s="229"/>
      <c r="G16" s="230">
        <f>AVERAGE(G13:G15)</f>
        <v>0</v>
      </c>
      <c r="H16" s="214"/>
      <c r="I16" s="214"/>
      <c r="J16" s="213"/>
    </row>
    <row r="17" spans="1:11" ht="26.25" customHeight="1" x14ac:dyDescent="0.25">
      <c r="A17" s="212"/>
      <c r="B17" s="223" t="s">
        <v>30</v>
      </c>
      <c r="C17" s="214"/>
      <c r="D17" s="214"/>
      <c r="E17" s="214"/>
      <c r="F17" s="214"/>
      <c r="G17" s="214"/>
      <c r="H17" s="214"/>
      <c r="I17" s="214"/>
      <c r="J17" s="213"/>
    </row>
    <row r="18" spans="1:11" ht="9" customHeight="1" x14ac:dyDescent="0.25">
      <c r="A18" s="212"/>
      <c r="B18" s="214"/>
      <c r="C18" s="214"/>
      <c r="D18" s="214"/>
      <c r="E18" s="214"/>
      <c r="F18" s="214"/>
      <c r="G18" s="214"/>
      <c r="H18" s="214"/>
      <c r="I18" s="214"/>
      <c r="J18" s="213"/>
    </row>
    <row r="19" spans="1:11" ht="19.5" customHeight="1" x14ac:dyDescent="0.25">
      <c r="A19" s="212"/>
      <c r="B19" s="298" t="s">
        <v>40</v>
      </c>
      <c r="C19" s="298"/>
      <c r="D19" s="299" t="s">
        <v>31</v>
      </c>
      <c r="E19" s="300"/>
      <c r="F19" s="300"/>
      <c r="G19" s="300"/>
      <c r="H19" s="300"/>
      <c r="I19" s="301"/>
      <c r="J19" s="213"/>
    </row>
    <row r="20" spans="1:11" ht="30.75" customHeight="1" x14ac:dyDescent="0.25">
      <c r="A20" s="212"/>
      <c r="B20" s="298" t="s">
        <v>208</v>
      </c>
      <c r="C20" s="298"/>
      <c r="D20" s="302" t="s">
        <v>209</v>
      </c>
      <c r="E20" s="302"/>
      <c r="F20" s="302"/>
      <c r="G20" s="302"/>
      <c r="H20" s="302"/>
      <c r="I20" s="302"/>
      <c r="J20" s="213"/>
    </row>
    <row r="21" spans="1:11" ht="18.75" customHeight="1" x14ac:dyDescent="0.25">
      <c r="A21" s="212"/>
      <c r="B21" s="214"/>
      <c r="C21" s="214"/>
      <c r="D21" s="214"/>
      <c r="E21" s="214"/>
      <c r="F21" s="214"/>
      <c r="G21" s="214"/>
      <c r="H21" s="214"/>
      <c r="I21" s="214"/>
      <c r="J21" s="213"/>
    </row>
    <row r="22" spans="1:11" x14ac:dyDescent="0.25">
      <c r="A22" s="212"/>
      <c r="B22" s="214"/>
      <c r="C22" s="214"/>
      <c r="D22" s="214"/>
      <c r="E22" s="214"/>
      <c r="F22" s="214"/>
      <c r="G22" s="214"/>
      <c r="H22" s="214"/>
      <c r="I22" s="214"/>
      <c r="J22" s="213"/>
    </row>
    <row r="23" spans="1:11" x14ac:dyDescent="0.25">
      <c r="A23" s="212"/>
      <c r="B23" s="224" t="s">
        <v>27</v>
      </c>
      <c r="C23" s="224"/>
      <c r="D23" s="224"/>
      <c r="E23" s="224"/>
      <c r="F23" s="214"/>
      <c r="G23" s="303" t="s">
        <v>28</v>
      </c>
      <c r="H23" s="303"/>
      <c r="I23" s="303"/>
      <c r="J23" s="213"/>
    </row>
    <row r="24" spans="1:11" x14ac:dyDescent="0.25">
      <c r="A24" s="212"/>
      <c r="B24" s="214"/>
      <c r="C24" s="214"/>
      <c r="D24" s="214"/>
      <c r="E24" s="214"/>
      <c r="F24" s="214"/>
      <c r="G24" s="303" t="s">
        <v>29</v>
      </c>
      <c r="H24" s="303"/>
      <c r="I24" s="303"/>
      <c r="J24" s="213"/>
    </row>
    <row r="25" spans="1:11" ht="44.25" customHeight="1" x14ac:dyDescent="0.25">
      <c r="A25" s="212"/>
      <c r="B25" s="214"/>
      <c r="C25" s="214"/>
      <c r="D25" s="214"/>
      <c r="E25" s="214"/>
      <c r="F25" s="214"/>
      <c r="G25" s="214"/>
      <c r="H25" s="214"/>
      <c r="I25" s="214"/>
      <c r="J25" s="213"/>
    </row>
    <row r="26" spans="1:11" ht="294.75" customHeight="1" x14ac:dyDescent="0.25">
      <c r="A26" s="212"/>
      <c r="B26" s="304" t="s">
        <v>210</v>
      </c>
      <c r="C26" s="304"/>
      <c r="D26" s="304"/>
      <c r="E26" s="304"/>
      <c r="F26" s="304"/>
      <c r="G26" s="304"/>
      <c r="H26" s="304"/>
      <c r="I26" s="304"/>
      <c r="J26" s="305"/>
    </row>
    <row r="27" spans="1:11" ht="57" customHeight="1" thickBot="1" x14ac:dyDescent="0.3">
      <c r="A27" s="225"/>
      <c r="B27" s="288" t="s">
        <v>211</v>
      </c>
      <c r="C27" s="288"/>
      <c r="D27" s="288"/>
      <c r="E27" s="288"/>
      <c r="F27" s="288"/>
      <c r="G27" s="288"/>
      <c r="H27" s="288"/>
      <c r="I27" s="288"/>
      <c r="J27" s="289"/>
      <c r="K27" s="226"/>
    </row>
  </sheetData>
  <sheetProtection formatRows="0" selectLockedCells="1"/>
  <mergeCells count="26">
    <mergeCell ref="B4:C4"/>
    <mergeCell ref="D4:I4"/>
    <mergeCell ref="B5:C5"/>
    <mergeCell ref="D5:I5"/>
    <mergeCell ref="B7:C7"/>
    <mergeCell ref="D7:I7"/>
    <mergeCell ref="B8:C8"/>
    <mergeCell ref="D8:I8"/>
    <mergeCell ref="B11:B12"/>
    <mergeCell ref="C11:E12"/>
    <mergeCell ref="F11:G11"/>
    <mergeCell ref="H11:H12"/>
    <mergeCell ref="I11:I12"/>
    <mergeCell ref="B27:J27"/>
    <mergeCell ref="J11:J12"/>
    <mergeCell ref="C13:E13"/>
    <mergeCell ref="C14:E14"/>
    <mergeCell ref="C15:E15"/>
    <mergeCell ref="D16:E16"/>
    <mergeCell ref="B19:C19"/>
    <mergeCell ref="D19:I19"/>
    <mergeCell ref="B20:C20"/>
    <mergeCell ref="D20:I20"/>
    <mergeCell ref="G23:I23"/>
    <mergeCell ref="G24:I24"/>
    <mergeCell ref="B26:J26"/>
  </mergeCells>
  <dataValidations count="1">
    <dataValidation type="list" allowBlank="1" showInputMessage="1" showErrorMessage="1" sqref="I13:I15">
      <formula1>prieskum</formula1>
    </dataValidation>
  </dataValidations>
  <pageMargins left="0.70866141732283472" right="0.70866141732283472" top="1.1417322834645669" bottom="0.74803149606299213" header="0.31496062992125984" footer="0.31496062992125984"/>
  <pageSetup scale="63" orientation="portrait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view="pageBreakPreview" topLeftCell="B1" zoomScale="90" zoomScaleNormal="100" zoomScaleSheetLayoutView="90" workbookViewId="0">
      <selection activeCell="I12" sqref="I12"/>
    </sheetView>
  </sheetViews>
  <sheetFormatPr defaultRowHeight="15" x14ac:dyDescent="0.25"/>
  <cols>
    <col min="1" max="1" width="51" style="170" customWidth="1"/>
    <col min="2" max="2" width="48.5703125" style="170" customWidth="1"/>
    <col min="3" max="6" width="9.140625" style="170"/>
    <col min="7" max="7" width="35.140625" style="170" customWidth="1"/>
    <col min="8" max="8" width="18" style="170" customWidth="1"/>
    <col min="9" max="9" width="32" style="170" customWidth="1"/>
    <col min="10" max="10" width="18" style="170" customWidth="1"/>
    <col min="11" max="11" width="9.140625" style="170"/>
    <col min="12" max="12" width="142.7109375" style="170" customWidth="1"/>
    <col min="13" max="16384" width="9.140625" style="170"/>
  </cols>
  <sheetData>
    <row r="1" spans="1:12" x14ac:dyDescent="0.25">
      <c r="A1" s="169" t="s">
        <v>9</v>
      </c>
    </row>
    <row r="2" spans="1:12" s="172" customFormat="1" ht="29.25" customHeight="1" x14ac:dyDescent="0.2">
      <c r="A2" s="171" t="s">
        <v>10</v>
      </c>
      <c r="B2" s="172" t="s">
        <v>164</v>
      </c>
      <c r="L2" s="173"/>
    </row>
    <row r="3" spans="1:12" s="172" customFormat="1" ht="29.25" customHeight="1" x14ac:dyDescent="0.2">
      <c r="A3" s="171" t="s">
        <v>11</v>
      </c>
      <c r="B3" s="172" t="s">
        <v>165</v>
      </c>
      <c r="G3" s="324" t="s">
        <v>145</v>
      </c>
      <c r="H3" s="174"/>
      <c r="I3" s="173" t="s">
        <v>166</v>
      </c>
      <c r="K3" s="175" t="s">
        <v>2</v>
      </c>
      <c r="L3" s="173" t="s">
        <v>167</v>
      </c>
    </row>
    <row r="4" spans="1:12" s="172" customFormat="1" ht="29.25" customHeight="1" x14ac:dyDescent="0.2">
      <c r="A4" s="171" t="s">
        <v>12</v>
      </c>
      <c r="G4" s="324"/>
      <c r="H4" s="174"/>
      <c r="I4" s="176" t="s">
        <v>168</v>
      </c>
      <c r="K4" s="175" t="s">
        <v>1</v>
      </c>
      <c r="L4" s="173" t="s">
        <v>169</v>
      </c>
    </row>
    <row r="5" spans="1:12" s="172" customFormat="1" ht="27" customHeight="1" x14ac:dyDescent="0.2">
      <c r="A5" s="171" t="s">
        <v>13</v>
      </c>
      <c r="G5" s="324"/>
      <c r="H5" s="176"/>
      <c r="I5" s="176"/>
      <c r="K5" s="175" t="s">
        <v>0</v>
      </c>
      <c r="L5" s="173" t="s">
        <v>170</v>
      </c>
    </row>
    <row r="6" spans="1:12" s="172" customFormat="1" ht="27" customHeight="1" x14ac:dyDescent="0.2">
      <c r="A6" s="171" t="s">
        <v>35</v>
      </c>
      <c r="G6" s="324" t="s">
        <v>18</v>
      </c>
      <c r="H6" s="174"/>
      <c r="I6" s="173" t="s">
        <v>171</v>
      </c>
      <c r="K6" s="175" t="s">
        <v>172</v>
      </c>
      <c r="L6" s="173" t="s">
        <v>173</v>
      </c>
    </row>
    <row r="7" spans="1:12" ht="27" customHeight="1" x14ac:dyDescent="0.25">
      <c r="G7" s="324"/>
      <c r="H7" s="174"/>
      <c r="I7" s="173" t="s">
        <v>168</v>
      </c>
      <c r="K7" s="175">
        <v>4</v>
      </c>
      <c r="L7" s="177" t="s">
        <v>174</v>
      </c>
    </row>
    <row r="8" spans="1:12" ht="27" customHeight="1" x14ac:dyDescent="0.25">
      <c r="A8" s="169" t="s">
        <v>36</v>
      </c>
      <c r="G8" s="324"/>
      <c r="H8" s="174"/>
      <c r="I8" s="173"/>
      <c r="K8" s="175">
        <v>5</v>
      </c>
      <c r="L8" s="177" t="s">
        <v>175</v>
      </c>
    </row>
    <row r="9" spans="1:12" ht="27" customHeight="1" x14ac:dyDescent="0.25">
      <c r="A9" s="171" t="s">
        <v>128</v>
      </c>
      <c r="G9" s="324" t="s">
        <v>19</v>
      </c>
      <c r="H9" s="174"/>
      <c r="I9" s="173" t="s">
        <v>166</v>
      </c>
      <c r="K9" s="175">
        <v>6</v>
      </c>
      <c r="L9" s="177" t="s">
        <v>176</v>
      </c>
    </row>
    <row r="10" spans="1:12" ht="27" customHeight="1" x14ac:dyDescent="0.25">
      <c r="A10" s="171" t="s">
        <v>130</v>
      </c>
      <c r="G10" s="324"/>
      <c r="H10" s="174"/>
      <c r="I10" s="177" t="s">
        <v>177</v>
      </c>
      <c r="K10" s="175" t="s">
        <v>178</v>
      </c>
      <c r="L10" s="177" t="s">
        <v>179</v>
      </c>
    </row>
    <row r="11" spans="1:12" ht="27" customHeight="1" x14ac:dyDescent="0.25">
      <c r="A11" s="171" t="s">
        <v>132</v>
      </c>
      <c r="G11" s="324"/>
      <c r="H11" s="174"/>
      <c r="I11" s="173"/>
      <c r="L11" s="177"/>
    </row>
    <row r="12" spans="1:12" ht="27" customHeight="1" x14ac:dyDescent="0.25">
      <c r="G12" s="324" t="s">
        <v>44</v>
      </c>
      <c r="H12" s="178"/>
      <c r="I12" s="198" t="s">
        <v>166</v>
      </c>
      <c r="L12" s="177"/>
    </row>
    <row r="13" spans="1:12" ht="27" customHeight="1" x14ac:dyDescent="0.25">
      <c r="A13" s="169" t="s">
        <v>37</v>
      </c>
      <c r="G13" s="324"/>
      <c r="H13" s="178"/>
      <c r="I13" s="199" t="s">
        <v>168</v>
      </c>
      <c r="L13" s="177"/>
    </row>
    <row r="14" spans="1:12" ht="27" customHeight="1" x14ac:dyDescent="0.25">
      <c r="A14" s="171" t="s">
        <v>32</v>
      </c>
      <c r="G14" s="324"/>
      <c r="H14" s="178"/>
      <c r="I14" s="199"/>
      <c r="L14" s="179"/>
    </row>
    <row r="15" spans="1:12" ht="27" customHeight="1" x14ac:dyDescent="0.25">
      <c r="A15" s="171" t="s">
        <v>33</v>
      </c>
      <c r="G15" s="325" t="s">
        <v>60</v>
      </c>
      <c r="H15" s="196"/>
      <c r="I15" s="198" t="s">
        <v>166</v>
      </c>
      <c r="L15" s="179"/>
    </row>
    <row r="16" spans="1:12" ht="27" customHeight="1" x14ac:dyDescent="0.25">
      <c r="A16" s="171" t="s">
        <v>34</v>
      </c>
      <c r="G16" s="326"/>
      <c r="H16" s="196"/>
      <c r="I16" s="200" t="s">
        <v>177</v>
      </c>
      <c r="L16" s="179"/>
    </row>
    <row r="17" spans="1:12" ht="27" customHeight="1" x14ac:dyDescent="0.25">
      <c r="G17" s="327"/>
      <c r="H17" s="178"/>
      <c r="I17" s="200"/>
      <c r="L17" s="179"/>
    </row>
    <row r="18" spans="1:12" ht="27" customHeight="1" x14ac:dyDescent="0.25">
      <c r="G18" s="325" t="s">
        <v>6</v>
      </c>
      <c r="H18" s="174"/>
      <c r="I18" s="177" t="s">
        <v>180</v>
      </c>
      <c r="L18" s="179"/>
    </row>
    <row r="19" spans="1:12" ht="27" customHeight="1" x14ac:dyDescent="0.25">
      <c r="A19" s="180" t="s">
        <v>182</v>
      </c>
      <c r="G19" s="327"/>
      <c r="H19" s="178"/>
      <c r="I19" s="178"/>
      <c r="L19" s="179"/>
    </row>
    <row r="20" spans="1:12" ht="27" customHeight="1" x14ac:dyDescent="0.25">
      <c r="A20" s="181" t="s">
        <v>129</v>
      </c>
      <c r="B20" s="181"/>
      <c r="C20" s="170">
        <v>1</v>
      </c>
      <c r="G20" s="325" t="s">
        <v>17</v>
      </c>
      <c r="H20" s="196"/>
      <c r="I20" s="177" t="s">
        <v>181</v>
      </c>
    </row>
    <row r="21" spans="1:12" ht="27" customHeight="1" x14ac:dyDescent="0.25">
      <c r="A21" s="181" t="s">
        <v>131</v>
      </c>
      <c r="B21" s="181"/>
      <c r="G21" s="326"/>
      <c r="H21" s="196"/>
      <c r="I21" s="173" t="s">
        <v>168</v>
      </c>
    </row>
    <row r="22" spans="1:12" ht="27" customHeight="1" x14ac:dyDescent="0.25">
      <c r="A22" s="181" t="s">
        <v>133</v>
      </c>
      <c r="B22" s="181"/>
      <c r="G22" s="327"/>
      <c r="H22" s="178"/>
      <c r="I22" s="178"/>
    </row>
    <row r="23" spans="1:12" ht="27" customHeight="1" x14ac:dyDescent="0.25">
      <c r="G23" s="325" t="s">
        <v>43</v>
      </c>
      <c r="H23" s="178"/>
      <c r="I23" s="173" t="s">
        <v>166</v>
      </c>
    </row>
    <row r="24" spans="1:12" ht="27" customHeight="1" x14ac:dyDescent="0.25">
      <c r="G24" s="326"/>
      <c r="H24" s="178"/>
      <c r="I24" s="177" t="s">
        <v>177</v>
      </c>
    </row>
    <row r="25" spans="1:12" ht="27" customHeight="1" x14ac:dyDescent="0.25">
      <c r="G25" s="326"/>
      <c r="H25" s="197"/>
      <c r="I25" s="182"/>
    </row>
    <row r="26" spans="1:12" ht="27" customHeight="1" x14ac:dyDescent="0.25">
      <c r="A26" s="172" t="s">
        <v>186</v>
      </c>
      <c r="G26" s="325" t="s">
        <v>183</v>
      </c>
      <c r="H26" s="196"/>
      <c r="I26" s="177" t="s">
        <v>184</v>
      </c>
    </row>
    <row r="27" spans="1:12" ht="38.25" x14ac:dyDescent="0.25">
      <c r="A27" s="172" t="s">
        <v>188</v>
      </c>
      <c r="B27" s="183" t="s">
        <v>189</v>
      </c>
      <c r="G27" s="326"/>
      <c r="H27" s="196"/>
      <c r="I27" s="177" t="s">
        <v>185</v>
      </c>
    </row>
    <row r="28" spans="1:12" ht="27" customHeight="1" x14ac:dyDescent="0.25">
      <c r="B28" s="184" t="s">
        <v>190</v>
      </c>
      <c r="G28" s="327"/>
      <c r="H28" s="178"/>
      <c r="I28" s="178"/>
    </row>
    <row r="29" spans="1:12" ht="27" customHeight="1" x14ac:dyDescent="0.25">
      <c r="G29" s="328" t="s">
        <v>187</v>
      </c>
      <c r="H29" s="196"/>
      <c r="I29" s="177" t="s">
        <v>184</v>
      </c>
    </row>
    <row r="30" spans="1:12" ht="27" customHeight="1" x14ac:dyDescent="0.25">
      <c r="B30" s="169" t="s">
        <v>193</v>
      </c>
      <c r="G30" s="329"/>
      <c r="H30" s="196"/>
      <c r="I30" s="201" t="s">
        <v>185</v>
      </c>
    </row>
    <row r="31" spans="1:12" ht="27" customHeight="1" x14ac:dyDescent="0.25">
      <c r="B31" s="170" t="s">
        <v>194</v>
      </c>
      <c r="G31" s="330"/>
      <c r="H31" s="178"/>
      <c r="I31" s="178"/>
    </row>
    <row r="32" spans="1:12" ht="26.25" customHeight="1" x14ac:dyDescent="0.25">
      <c r="B32" s="170" t="s">
        <v>195</v>
      </c>
      <c r="G32" s="325" t="s">
        <v>191</v>
      </c>
      <c r="H32" s="196"/>
      <c r="I32" s="177" t="s">
        <v>192</v>
      </c>
    </row>
    <row r="33" spans="7:9" ht="26.25" customHeight="1" x14ac:dyDescent="0.25">
      <c r="G33" s="326"/>
      <c r="H33" s="196"/>
      <c r="I33" s="177" t="s">
        <v>185</v>
      </c>
    </row>
    <row r="34" spans="7:9" ht="26.25" customHeight="1" x14ac:dyDescent="0.25">
      <c r="G34" s="327"/>
      <c r="H34" s="178"/>
      <c r="I34" s="178"/>
    </row>
    <row r="35" spans="7:9" ht="26.25" customHeight="1" x14ac:dyDescent="0.25">
      <c r="G35" s="328" t="s">
        <v>196</v>
      </c>
      <c r="H35" s="196"/>
      <c r="I35" s="177" t="s">
        <v>192</v>
      </c>
    </row>
    <row r="36" spans="7:9" ht="26.25" customHeight="1" x14ac:dyDescent="0.25">
      <c r="G36" s="329"/>
      <c r="H36" s="196"/>
      <c r="I36" s="177" t="s">
        <v>185</v>
      </c>
    </row>
    <row r="37" spans="7:9" ht="26.25" customHeight="1" x14ac:dyDescent="0.25">
      <c r="G37" s="330"/>
      <c r="H37" s="178"/>
      <c r="I37" s="178"/>
    </row>
    <row r="38" spans="7:9" ht="26.25" customHeight="1" x14ac:dyDescent="0.25">
      <c r="G38" s="324" t="s">
        <v>197</v>
      </c>
      <c r="H38" s="178"/>
      <c r="I38" s="178" t="s">
        <v>203</v>
      </c>
    </row>
    <row r="39" spans="7:9" ht="26.25" customHeight="1" x14ac:dyDescent="0.25">
      <c r="G39" s="324"/>
      <c r="H39" s="178"/>
      <c r="I39" s="178"/>
    </row>
    <row r="40" spans="7:9" x14ac:dyDescent="0.25">
      <c r="G40" s="202"/>
      <c r="H40" s="203"/>
      <c r="I40" s="203"/>
    </row>
    <row r="44" spans="7:9" x14ac:dyDescent="0.25">
      <c r="H44" s="185"/>
      <c r="I44" s="186"/>
    </row>
  </sheetData>
  <mergeCells count="13">
    <mergeCell ref="G38:G39"/>
    <mergeCell ref="G20:G22"/>
    <mergeCell ref="G3:G5"/>
    <mergeCell ref="G6:G8"/>
    <mergeCell ref="G9:G11"/>
    <mergeCell ref="G18:G19"/>
    <mergeCell ref="G12:G14"/>
    <mergeCell ref="G15:G17"/>
    <mergeCell ref="G23:G25"/>
    <mergeCell ref="G26:G28"/>
    <mergeCell ref="G29:G31"/>
    <mergeCell ref="G32:G34"/>
    <mergeCell ref="G35:G37"/>
  </mergeCells>
  <pageMargins left="0.7" right="0.7" top="0.75" bottom="0.75" header="0.3" footer="0.3"/>
  <pageSetup scale="31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workbookViewId="0">
      <pane ySplit="1" topLeftCell="A14" activePane="bottomLeft" state="frozen"/>
      <selection activeCell="C30" sqref="C30"/>
      <selection pane="bottomLeft" activeCell="G26" sqref="G26"/>
    </sheetView>
  </sheetViews>
  <sheetFormatPr defaultRowHeight="15" x14ac:dyDescent="0.25"/>
  <cols>
    <col min="1" max="1" width="59.5703125" style="1" customWidth="1"/>
    <col min="2" max="2" width="25.140625" style="1" customWidth="1"/>
    <col min="3" max="3" width="27.7109375" style="1" customWidth="1"/>
    <col min="4" max="4" width="25" style="1" customWidth="1"/>
    <col min="5" max="5" width="16.140625" style="1" customWidth="1"/>
    <col min="6" max="6" width="10.42578125" style="1" bestFit="1" customWidth="1"/>
    <col min="7" max="16384" width="9.140625" style="1"/>
  </cols>
  <sheetData>
    <row r="1" spans="1:11" ht="63.75" customHeight="1" x14ac:dyDescent="0.25">
      <c r="A1" s="333" t="s">
        <v>201</v>
      </c>
      <c r="B1" s="333"/>
      <c r="C1" s="333"/>
      <c r="D1" s="333"/>
    </row>
    <row r="2" spans="1:11" ht="15.75" customHeight="1" thickBot="1" x14ac:dyDescent="0.3"/>
    <row r="3" spans="1:11" ht="62.25" x14ac:dyDescent="0.25">
      <c r="A3" s="2" t="s">
        <v>36</v>
      </c>
      <c r="B3" s="3" t="s">
        <v>48</v>
      </c>
      <c r="C3" s="3" t="s">
        <v>49</v>
      </c>
      <c r="D3" s="4" t="s">
        <v>50</v>
      </c>
      <c r="E3" s="5"/>
      <c r="F3" s="5"/>
      <c r="G3" s="5"/>
      <c r="H3" s="5"/>
      <c r="I3" s="5"/>
      <c r="J3" s="5"/>
      <c r="K3" s="5"/>
    </row>
    <row r="4" spans="1:11" ht="45" x14ac:dyDescent="0.25">
      <c r="A4" s="6" t="s">
        <v>72</v>
      </c>
      <c r="B4" s="7">
        <v>980</v>
      </c>
      <c r="C4" s="8"/>
      <c r="D4" s="89">
        <f>ROUND(B4*C4,2)</f>
        <v>0</v>
      </c>
      <c r="E4" s="5"/>
      <c r="F4" s="5"/>
      <c r="G4" s="5"/>
      <c r="H4" s="5"/>
      <c r="I4" s="5"/>
      <c r="J4" s="5"/>
      <c r="K4" s="5"/>
    </row>
    <row r="5" spans="1:11" ht="25.5" customHeight="1" thickBot="1" x14ac:dyDescent="0.3">
      <c r="A5" s="6" t="s">
        <v>73</v>
      </c>
      <c r="B5" s="7">
        <v>1300</v>
      </c>
      <c r="C5" s="8"/>
      <c r="D5" s="90">
        <f>ROUND(B5*C5,2)</f>
        <v>0</v>
      </c>
      <c r="E5" s="5"/>
      <c r="F5" s="5"/>
      <c r="G5" s="5"/>
      <c r="H5" s="5"/>
      <c r="I5" s="5"/>
      <c r="J5" s="5"/>
      <c r="K5" s="5"/>
    </row>
    <row r="6" spans="1:11" ht="15.75" thickBot="1" x14ac:dyDescent="0.3">
      <c r="A6" s="10" t="s">
        <v>52</v>
      </c>
      <c r="B6" s="5"/>
      <c r="C6" s="91">
        <f>SUM(C4:C5)</f>
        <v>0</v>
      </c>
      <c r="D6" s="36">
        <f>D4+D5</f>
        <v>0</v>
      </c>
      <c r="E6" s="5"/>
      <c r="F6" s="5"/>
      <c r="G6" s="5"/>
      <c r="H6" s="5"/>
      <c r="I6" s="5"/>
      <c r="J6" s="5"/>
      <c r="K6" s="5"/>
    </row>
    <row r="7" spans="1:11" x14ac:dyDescent="0.25">
      <c r="A7" s="5"/>
      <c r="B7" s="5"/>
      <c r="C7" s="92"/>
      <c r="D7" s="92"/>
      <c r="E7" s="5"/>
      <c r="F7" s="5"/>
      <c r="G7" s="5"/>
      <c r="H7" s="5"/>
      <c r="I7" s="5"/>
      <c r="J7" s="5"/>
      <c r="K7" s="5"/>
    </row>
    <row r="8" spans="1:11" x14ac:dyDescent="0.25">
      <c r="A8" s="5"/>
      <c r="B8" s="334" t="s">
        <v>100</v>
      </c>
      <c r="C8" s="334"/>
      <c r="D8" s="93" t="s">
        <v>93</v>
      </c>
      <c r="E8" s="5"/>
      <c r="F8" s="5"/>
      <c r="G8" s="5"/>
      <c r="H8" s="5"/>
      <c r="I8" s="5"/>
      <c r="J8" s="5"/>
      <c r="K8" s="5"/>
    </row>
    <row r="9" spans="1:11" x14ac:dyDescent="0.25">
      <c r="A9" s="5"/>
      <c r="B9" s="335" t="str">
        <f>IF(C6=0,"",IF(C6&lt;=limity!D38,limity!B38,IF(Limity_rekonštrukcia_prestavba!C6&lt;=limity!D39,limity!B39,limity!B40)))</f>
        <v/>
      </c>
      <c r="C9" s="335"/>
      <c r="D9" s="93" t="str">
        <f>IF(B9="","",IF(B9=limity!B38,limity!E38,IF(B9=limity!B39,limity!E39,limity!E40)))</f>
        <v/>
      </c>
      <c r="E9" s="5"/>
      <c r="F9" s="5"/>
      <c r="G9" s="5"/>
      <c r="H9" s="5"/>
      <c r="I9" s="5"/>
      <c r="J9" s="5"/>
      <c r="K9" s="5"/>
    </row>
    <row r="10" spans="1:11" x14ac:dyDescent="0.25"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336" t="s">
        <v>18</v>
      </c>
      <c r="B11" s="337"/>
      <c r="C11" s="12" t="s">
        <v>53</v>
      </c>
      <c r="D11" s="13"/>
      <c r="E11" s="5"/>
      <c r="F11" s="5"/>
      <c r="G11" s="5"/>
      <c r="H11" s="5"/>
      <c r="I11" s="5"/>
      <c r="J11" s="5"/>
      <c r="K11" s="5"/>
    </row>
    <row r="12" spans="1:11" x14ac:dyDescent="0.25">
      <c r="A12" s="338"/>
      <c r="B12" s="339"/>
      <c r="C12" s="12" t="s">
        <v>54</v>
      </c>
      <c r="D12" s="14">
        <f>ROUND(D11*0.2,2)</f>
        <v>0</v>
      </c>
      <c r="E12" s="5"/>
      <c r="F12" s="5"/>
      <c r="G12" s="5"/>
      <c r="H12" s="5"/>
      <c r="I12" s="5"/>
      <c r="J12" s="5"/>
      <c r="K12" s="5"/>
    </row>
    <row r="13" spans="1:11" x14ac:dyDescent="0.25">
      <c r="A13" s="340"/>
      <c r="B13" s="341"/>
      <c r="C13" s="12" t="s">
        <v>23</v>
      </c>
      <c r="D13" s="14">
        <f>ROUND(D11+D12,2)</f>
        <v>0</v>
      </c>
      <c r="E13" s="5"/>
      <c r="F13" s="5"/>
      <c r="G13" s="5"/>
      <c r="H13" s="5"/>
      <c r="I13" s="5"/>
      <c r="J13" s="5"/>
      <c r="K13" s="5"/>
    </row>
    <row r="14" spans="1:11" ht="15.75" thickBot="1" x14ac:dyDescent="0.3">
      <c r="A14" s="15"/>
      <c r="B14" s="17"/>
      <c r="C14" s="15"/>
      <c r="D14" s="15"/>
      <c r="E14" s="5"/>
      <c r="F14" s="5"/>
      <c r="G14" s="5"/>
      <c r="H14" s="5"/>
      <c r="I14" s="5"/>
      <c r="J14" s="5"/>
      <c r="K14" s="5"/>
    </row>
    <row r="15" spans="1:11" ht="30.75" thickBot="1" x14ac:dyDescent="0.3">
      <c r="A15" s="342" t="s">
        <v>36</v>
      </c>
      <c r="B15" s="343"/>
      <c r="C15" s="18" t="s">
        <v>55</v>
      </c>
      <c r="D15" s="19" t="s">
        <v>56</v>
      </c>
      <c r="E15" s="5"/>
      <c r="F15" s="5"/>
      <c r="G15" s="5"/>
      <c r="H15" s="5"/>
      <c r="I15" s="5"/>
      <c r="J15" s="5"/>
      <c r="K15" s="5"/>
    </row>
    <row r="16" spans="1:11" x14ac:dyDescent="0.25">
      <c r="A16" s="344" t="s">
        <v>57</v>
      </c>
      <c r="B16" s="345"/>
      <c r="C16" s="20" t="s">
        <v>58</v>
      </c>
      <c r="D16" s="21" t="s">
        <v>58</v>
      </c>
      <c r="E16" s="5"/>
      <c r="F16" s="5"/>
      <c r="G16" s="5"/>
      <c r="H16" s="5"/>
      <c r="I16" s="5"/>
      <c r="J16" s="5"/>
      <c r="K16" s="5"/>
    </row>
    <row r="17" spans="1:11" x14ac:dyDescent="0.25">
      <c r="A17" s="346" t="s">
        <v>59</v>
      </c>
      <c r="B17" s="347"/>
      <c r="C17" s="22">
        <f>limity!C6</f>
        <v>2.5000000000000001E-2</v>
      </c>
      <c r="D17" s="23">
        <f>ROUND(D13*C17,2)</f>
        <v>0</v>
      </c>
      <c r="E17" s="5"/>
      <c r="F17" s="5"/>
      <c r="G17" s="5"/>
      <c r="H17" s="5"/>
      <c r="I17" s="5"/>
      <c r="J17" s="5"/>
      <c r="K17" s="5"/>
    </row>
    <row r="18" spans="1:11" x14ac:dyDescent="0.25">
      <c r="A18" s="346" t="s">
        <v>60</v>
      </c>
      <c r="B18" s="347"/>
      <c r="C18" s="22">
        <f>limity!C7</f>
        <v>0.15</v>
      </c>
      <c r="D18" s="23">
        <f>ROUND(D13*C18,2)</f>
        <v>0</v>
      </c>
      <c r="E18" s="5"/>
      <c r="F18" s="5"/>
      <c r="G18" s="5"/>
      <c r="H18" s="5"/>
      <c r="I18" s="5"/>
      <c r="J18" s="5"/>
      <c r="K18" s="5"/>
    </row>
    <row r="19" spans="1:11" x14ac:dyDescent="0.25">
      <c r="A19" s="346" t="s">
        <v>19</v>
      </c>
      <c r="B19" s="347"/>
      <c r="C19" s="22">
        <f>IF(D11&lt;=limity!$E$9,limity!$C$9,IF(D11&gt;=limity!$D$11,limity!$C$11,limity!$C$10))</f>
        <v>1.4999999999999999E-2</v>
      </c>
      <c r="D19" s="23">
        <f>ROUND(D13*C19,2)</f>
        <v>0</v>
      </c>
      <c r="E19" s="5"/>
      <c r="F19" s="5"/>
      <c r="G19" s="5"/>
      <c r="H19" s="5"/>
      <c r="I19" s="5"/>
      <c r="J19" s="5"/>
      <c r="K19" s="5"/>
    </row>
    <row r="20" spans="1:11" x14ac:dyDescent="0.25">
      <c r="A20" s="346" t="s">
        <v>61</v>
      </c>
      <c r="B20" s="347"/>
      <c r="C20" s="22">
        <f>IF((D11)&lt;=limity!$E$12,limity!$C$12,IF((D11)&gt;=limity!$D$14,limity!$C$14,limity!$C$13))</f>
        <v>2.9000000000000001E-2</v>
      </c>
      <c r="D20" s="23">
        <f>ROUND((D13)*C20,2)</f>
        <v>0</v>
      </c>
      <c r="E20" s="5"/>
      <c r="F20" s="5"/>
      <c r="G20" s="5"/>
      <c r="H20" s="5"/>
      <c r="I20" s="5"/>
      <c r="J20" s="5"/>
      <c r="K20" s="5"/>
    </row>
    <row r="21" spans="1:11" ht="15.75" thickBot="1" x14ac:dyDescent="0.3">
      <c r="A21" s="348" t="s">
        <v>62</v>
      </c>
      <c r="B21" s="349"/>
      <c r="C21" s="25" t="s">
        <v>58</v>
      </c>
      <c r="D21" s="26">
        <f>SUM(D13,D17:D20)</f>
        <v>0</v>
      </c>
      <c r="E21" s="5"/>
      <c r="F21" s="5"/>
      <c r="G21" s="5"/>
      <c r="H21" s="5"/>
      <c r="I21" s="5"/>
      <c r="J21" s="5"/>
      <c r="K21" s="5"/>
    </row>
    <row r="22" spans="1:11" ht="15.75" thickBot="1" x14ac:dyDescent="0.3">
      <c r="A22" s="331" t="s">
        <v>63</v>
      </c>
      <c r="B22" s="332"/>
      <c r="C22" s="94"/>
      <c r="D22" s="95">
        <f>ROUND(D21/1.2,2)</f>
        <v>0</v>
      </c>
      <c r="E22" s="5"/>
      <c r="F22" s="5"/>
      <c r="G22" s="5"/>
      <c r="H22" s="5"/>
      <c r="I22" s="5"/>
      <c r="J22" s="5"/>
      <c r="K22" s="5"/>
    </row>
    <row r="23" spans="1:11" ht="15.75" thickBot="1" x14ac:dyDescent="0.3">
      <c r="A23" s="356" t="s">
        <v>64</v>
      </c>
      <c r="B23" s="357"/>
      <c r="C23" s="27" t="s">
        <v>58</v>
      </c>
      <c r="D23" s="27" t="s">
        <v>58</v>
      </c>
      <c r="E23" s="5"/>
      <c r="F23" s="5"/>
      <c r="G23" s="5"/>
      <c r="H23" s="5"/>
      <c r="I23" s="5"/>
      <c r="J23" s="5"/>
      <c r="K23" s="5"/>
    </row>
    <row r="24" spans="1:11" ht="32.25" customHeight="1" x14ac:dyDescent="0.25">
      <c r="A24" s="358" t="s">
        <v>101</v>
      </c>
      <c r="B24" s="359"/>
      <c r="C24" s="96"/>
      <c r="D24" s="97"/>
      <c r="E24" s="5"/>
      <c r="F24" s="5"/>
      <c r="G24" s="5"/>
      <c r="H24" s="5"/>
      <c r="I24" s="5"/>
      <c r="J24" s="5"/>
      <c r="K24" s="5"/>
    </row>
    <row r="25" spans="1:11" x14ac:dyDescent="0.25">
      <c r="A25" s="360" t="s">
        <v>65</v>
      </c>
      <c r="B25" s="361"/>
      <c r="C25" s="29">
        <f>IF(C24="ÁNO",limity!C19,IF(D22&lt;=limity!$E$18,limity!$C$18,IF(D22&gt;=limity!$D$21,limity!$C$21,limity!$C$20)))</f>
        <v>2.9000000000000001E-2</v>
      </c>
      <c r="D25" s="28">
        <f>ROUND(D21*C25,2)</f>
        <v>0</v>
      </c>
      <c r="E25" s="5"/>
      <c r="F25" s="5"/>
      <c r="G25" s="5"/>
      <c r="H25" s="5"/>
      <c r="I25" s="5"/>
      <c r="J25" s="5"/>
      <c r="K25" s="5"/>
    </row>
    <row r="26" spans="1:11" ht="65.25" customHeight="1" x14ac:dyDescent="0.25">
      <c r="A26" s="363" t="s">
        <v>198</v>
      </c>
      <c r="B26" s="364"/>
      <c r="C26" s="24" t="s">
        <v>199</v>
      </c>
      <c r="D26" s="28"/>
      <c r="E26" s="5"/>
      <c r="F26" s="5"/>
      <c r="G26" s="5"/>
      <c r="H26" s="5"/>
      <c r="I26" s="5"/>
      <c r="J26" s="5"/>
      <c r="K26" s="5"/>
    </row>
    <row r="27" spans="1:11" x14ac:dyDescent="0.25">
      <c r="A27" s="360" t="s">
        <v>66</v>
      </c>
      <c r="B27" s="361"/>
      <c r="C27" s="29">
        <f>IF(D22&lt;=limity!$E$22,limity!$C$22,IF(D22&gt;=limity!$D$24,limity!$C$24,limity!$C$23))</f>
        <v>5.0000000000000001E-3</v>
      </c>
      <c r="D27" s="28">
        <f>ROUND(D21*C27,2)</f>
        <v>0</v>
      </c>
      <c r="E27" s="5"/>
      <c r="F27" s="5"/>
      <c r="G27" s="5"/>
      <c r="H27" s="5"/>
      <c r="I27" s="5"/>
      <c r="J27" s="5"/>
      <c r="K27" s="5"/>
    </row>
    <row r="28" spans="1:11" ht="36" x14ac:dyDescent="0.25">
      <c r="A28" s="360" t="s">
        <v>67</v>
      </c>
      <c r="B28" s="361"/>
      <c r="C28" s="24" t="s">
        <v>200</v>
      </c>
      <c r="D28" s="28"/>
      <c r="E28" s="5"/>
      <c r="F28" s="5"/>
      <c r="G28" s="5"/>
      <c r="H28" s="5"/>
      <c r="I28" s="5"/>
      <c r="J28" s="5"/>
      <c r="K28" s="5"/>
    </row>
    <row r="29" spans="1:11" ht="36" x14ac:dyDescent="0.25">
      <c r="A29" s="362" t="s">
        <v>102</v>
      </c>
      <c r="B29" s="361"/>
      <c r="C29" s="24" t="s">
        <v>200</v>
      </c>
      <c r="D29" s="28">
        <f>IF(C24="ÁNO",limity!E50,limity!E51)</f>
        <v>0</v>
      </c>
      <c r="E29" s="5"/>
      <c r="F29" s="5"/>
      <c r="G29" s="5"/>
      <c r="H29" s="5"/>
      <c r="I29" s="5"/>
      <c r="J29" s="5"/>
      <c r="K29" s="5"/>
    </row>
    <row r="30" spans="1:11" ht="15.75" thickBot="1" x14ac:dyDescent="0.3">
      <c r="A30" s="350" t="s">
        <v>70</v>
      </c>
      <c r="B30" s="351"/>
      <c r="C30" s="30" t="s">
        <v>58</v>
      </c>
      <c r="D30" s="31">
        <f>SUM(D26:D29)</f>
        <v>0</v>
      </c>
    </row>
    <row r="31" spans="1:11" ht="16.5" thickBot="1" x14ac:dyDescent="0.3">
      <c r="A31" s="352" t="s">
        <v>71</v>
      </c>
      <c r="B31" s="353"/>
      <c r="C31" s="32"/>
      <c r="D31" s="33">
        <f>D21+D30</f>
        <v>0</v>
      </c>
    </row>
    <row r="32" spans="1:11" ht="15.75" thickBot="1" x14ac:dyDescent="0.3">
      <c r="A32" s="5"/>
      <c r="B32" s="5"/>
      <c r="C32" s="5"/>
      <c r="D32" s="5"/>
    </row>
    <row r="33" spans="1:7" ht="89.25" customHeight="1" thickBot="1" x14ac:dyDescent="0.3">
      <c r="A33" s="354" t="s">
        <v>103</v>
      </c>
      <c r="B33" s="355"/>
      <c r="C33" s="355"/>
      <c r="D33" s="34" t="str">
        <f>IF(AND(D31&lt;=D6,D31&lt;=D9),"rozpočet OK","COV sú vyššie ako rozpočet vypočítaný na základe benchmarku/finančný limit o:")</f>
        <v>rozpočet OK</v>
      </c>
      <c r="E33" s="35" t="str">
        <f>IF(D33="rozpočet OK","",IF(D33="COV sú vyššie ako rozpočet vypočítaný na základe benchmarku/finančný limit o:",IF(D9&lt;=D6,D31-D9,D31-D6)))</f>
        <v/>
      </c>
      <c r="F33" s="98"/>
      <c r="G33" s="15"/>
    </row>
  </sheetData>
  <mergeCells count="22">
    <mergeCell ref="A30:B30"/>
    <mergeCell ref="A31:B31"/>
    <mergeCell ref="A33:C33"/>
    <mergeCell ref="A23:B23"/>
    <mergeCell ref="A24:B24"/>
    <mergeCell ref="A25:B25"/>
    <mergeCell ref="A27:B27"/>
    <mergeCell ref="A28:B28"/>
    <mergeCell ref="A29:B29"/>
    <mergeCell ref="A26:B26"/>
    <mergeCell ref="A22:B22"/>
    <mergeCell ref="A1:D1"/>
    <mergeCell ref="B8:C8"/>
    <mergeCell ref="B9:C9"/>
    <mergeCell ref="A11:B13"/>
    <mergeCell ref="A15:B15"/>
    <mergeCell ref="A16:B16"/>
    <mergeCell ref="A17:B17"/>
    <mergeCell ref="A18:B18"/>
    <mergeCell ref="A19:B19"/>
    <mergeCell ref="A20:B20"/>
    <mergeCell ref="A21:B21"/>
  </mergeCells>
  <conditionalFormatting sqref="D33">
    <cfRule type="containsText" dxfId="7" priority="1" operator="containsText" text="COV sú vyššie ako rozpočet vypočítaný na základe benchmarku/finančný limit o">
      <formula>NOT(ISERROR(SEARCH("COV sú vyššie ako rozpočet vypočítaný na základe benchmarku/finančný limit o",D33)))</formula>
    </cfRule>
    <cfRule type="containsText" dxfId="6" priority="3" operator="containsText" text="COV sú vyššie ako rozpočet vypočítaný na základe benchmarku o:">
      <formula>NOT(ISERROR(SEARCH("COV sú vyššie ako rozpočet vypočítaný na základe benchmarku o:",D33)))</formula>
    </cfRule>
    <cfRule type="containsText" dxfId="5" priority="4" operator="containsText" text="COV sú vyššie ako rozpočet vyrátaný na základe benchmarku!">
      <formula>NOT(ISERROR(SEARCH("COV sú vyššie ako rozpočet vyrátaný na základe benchmarku!",D33)))</formula>
    </cfRule>
  </conditionalFormatting>
  <conditionalFormatting sqref="E33">
    <cfRule type="notContainsBlanks" dxfId="4" priority="5">
      <formula>LEN(TRIM(E33))&gt;0</formula>
    </cfRule>
  </conditionalFormatting>
  <dataValidations count="1">
    <dataValidation type="list" allowBlank="1" showInputMessage="1" showErrorMessage="1" sqref="C24">
      <formula1>zál.p</formula1>
    </dataValidation>
  </dataValidations>
  <pageMargins left="0.70866141732283472" right="0.70866141732283472" top="1.1417322834645669" bottom="0.35433070866141736" header="0.31496062992125984" footer="0.11811023622047245"/>
  <pageSetup paperSize="9" scale="55" orientation="landscape" r:id="rId1"/>
  <headerFooter>
    <oddHeader>&amp;L&amp;G&amp;R&amp;G</oddHeader>
    <oddFooter>&amp;LVýpočet finančných a percentuálnych limitov&amp;CStrana &amp;P z &amp;N</oddFooter>
  </headerFooter>
  <legacy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33"/>
  <sheetViews>
    <sheetView workbookViewId="0">
      <pane ySplit="1" topLeftCell="A2" activePane="bottomLeft" state="frozen"/>
      <selection activeCell="C30" sqref="C30"/>
      <selection pane="bottomLeft" activeCell="B8" sqref="B8:C8"/>
    </sheetView>
  </sheetViews>
  <sheetFormatPr defaultRowHeight="15" x14ac:dyDescent="0.25"/>
  <cols>
    <col min="1" max="1" width="64" style="1" customWidth="1"/>
    <col min="2" max="2" width="23.42578125" style="1" customWidth="1"/>
    <col min="3" max="3" width="28" style="1" customWidth="1"/>
    <col min="4" max="4" width="22.42578125" style="1" customWidth="1"/>
    <col min="5" max="5" width="19.85546875" style="1" customWidth="1"/>
    <col min="6" max="6" width="13.85546875" style="1" customWidth="1"/>
    <col min="7" max="16384" width="9.140625" style="1"/>
  </cols>
  <sheetData>
    <row r="1" spans="1:11" ht="42" customHeight="1" x14ac:dyDescent="0.25">
      <c r="A1" s="333" t="s">
        <v>202</v>
      </c>
      <c r="B1" s="333"/>
      <c r="C1" s="333"/>
      <c r="D1" s="333"/>
    </row>
    <row r="2" spans="1:11" ht="15.75" thickBot="1" x14ac:dyDescent="0.3"/>
    <row r="3" spans="1:11" ht="62.25" x14ac:dyDescent="0.25">
      <c r="A3" s="2" t="s">
        <v>36</v>
      </c>
      <c r="B3" s="3" t="s">
        <v>48</v>
      </c>
      <c r="C3" s="3" t="s">
        <v>49</v>
      </c>
      <c r="D3" s="4" t="s">
        <v>50</v>
      </c>
      <c r="E3" s="5"/>
      <c r="F3" s="5"/>
      <c r="G3" s="5"/>
      <c r="H3" s="5"/>
      <c r="I3" s="5"/>
      <c r="J3" s="5"/>
      <c r="K3" s="5"/>
    </row>
    <row r="4" spans="1:11" ht="31.5" customHeight="1" x14ac:dyDescent="0.25">
      <c r="A4" s="6" t="s">
        <v>51</v>
      </c>
      <c r="B4" s="7">
        <v>1300</v>
      </c>
      <c r="C4" s="8"/>
      <c r="D4" s="9">
        <f>ROUND(B4*C4,2)</f>
        <v>0</v>
      </c>
      <c r="E4" s="5"/>
      <c r="F4" s="5"/>
      <c r="G4" s="5"/>
      <c r="H4" s="5"/>
      <c r="I4" s="5"/>
      <c r="J4" s="5"/>
      <c r="K4" s="5"/>
    </row>
    <row r="5" spans="1:11" ht="19.5" customHeight="1" x14ac:dyDescent="0.25">
      <c r="A5" s="10" t="s">
        <v>52</v>
      </c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19.5" customHeight="1" x14ac:dyDescent="0.25">
      <c r="A6" s="10"/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19.5" customHeight="1" x14ac:dyDescent="0.25">
      <c r="A7" s="10"/>
      <c r="B7" s="334" t="s">
        <v>100</v>
      </c>
      <c r="C7" s="334"/>
      <c r="D7" s="93" t="s">
        <v>93</v>
      </c>
      <c r="E7" s="5"/>
      <c r="F7" s="5"/>
      <c r="G7" s="5"/>
      <c r="H7" s="5"/>
      <c r="I7" s="5"/>
      <c r="J7" s="5"/>
      <c r="K7" s="5"/>
    </row>
    <row r="8" spans="1:11" x14ac:dyDescent="0.25">
      <c r="A8" s="11"/>
      <c r="B8" s="335" t="str">
        <f>IF(C4="","",IF(C4&lt;=limity!D44,limity!B44,IF(C4&lt;=limity!D45,limity!B45,limity!B46)))</f>
        <v/>
      </c>
      <c r="C8" s="335"/>
      <c r="D8" s="93" t="str">
        <f>IF(B8="","",IF(B8=limity!B44,limity!E44,IF(B8=limity!B45,limity!E45,limity!E46)))</f>
        <v/>
      </c>
      <c r="E8" s="5"/>
      <c r="F8" s="5"/>
      <c r="G8" s="5"/>
      <c r="H8" s="5"/>
      <c r="I8" s="5"/>
      <c r="J8" s="5"/>
      <c r="K8" s="5"/>
    </row>
    <row r="9" spans="1:11" x14ac:dyDescent="0.25"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336" t="s">
        <v>18</v>
      </c>
      <c r="B10" s="337"/>
      <c r="C10" s="12" t="s">
        <v>53</v>
      </c>
      <c r="D10" s="13"/>
      <c r="E10" s="5"/>
      <c r="F10" s="5"/>
      <c r="G10" s="5"/>
      <c r="H10" s="5"/>
      <c r="I10" s="5"/>
      <c r="J10" s="5"/>
      <c r="K10" s="5"/>
    </row>
    <row r="11" spans="1:11" x14ac:dyDescent="0.25">
      <c r="A11" s="338"/>
      <c r="B11" s="339"/>
      <c r="C11" s="12" t="s">
        <v>54</v>
      </c>
      <c r="D11" s="14">
        <f>ROUND(D10*0.2,2)</f>
        <v>0</v>
      </c>
      <c r="E11" s="5"/>
      <c r="F11" s="5"/>
      <c r="G11" s="5"/>
      <c r="H11" s="5"/>
      <c r="I11" s="5"/>
      <c r="J11" s="5"/>
      <c r="K11" s="5"/>
    </row>
    <row r="12" spans="1:11" x14ac:dyDescent="0.25">
      <c r="A12" s="340"/>
      <c r="B12" s="341"/>
      <c r="C12" s="12" t="s">
        <v>23</v>
      </c>
      <c r="D12" s="14">
        <f>ROUND(D10+D11,2)</f>
        <v>0</v>
      </c>
      <c r="E12" s="5"/>
      <c r="F12" s="5"/>
      <c r="G12" s="5"/>
      <c r="H12" s="5"/>
      <c r="I12" s="5"/>
      <c r="J12" s="5"/>
      <c r="K12" s="5"/>
    </row>
    <row r="13" spans="1:11" x14ac:dyDescent="0.25">
      <c r="A13" s="15"/>
      <c r="B13" s="15"/>
      <c r="C13" s="15"/>
      <c r="D13" s="16"/>
      <c r="E13" s="5"/>
      <c r="F13" s="5"/>
      <c r="G13" s="5"/>
      <c r="H13" s="5"/>
      <c r="I13" s="5"/>
      <c r="J13" s="5"/>
      <c r="K13" s="5"/>
    </row>
    <row r="14" spans="1:11" ht="15.75" thickBot="1" x14ac:dyDescent="0.3">
      <c r="A14" s="15"/>
      <c r="B14" s="17"/>
      <c r="C14" s="15"/>
      <c r="D14" s="15"/>
      <c r="E14" s="5"/>
      <c r="F14" s="5"/>
      <c r="G14" s="5"/>
      <c r="H14" s="5"/>
      <c r="I14" s="5"/>
      <c r="J14" s="5"/>
      <c r="K14" s="5"/>
    </row>
    <row r="15" spans="1:11" ht="30.75" thickBot="1" x14ac:dyDescent="0.3">
      <c r="A15" s="342" t="s">
        <v>36</v>
      </c>
      <c r="B15" s="343"/>
      <c r="C15" s="18" t="s">
        <v>55</v>
      </c>
      <c r="D15" s="19" t="s">
        <v>56</v>
      </c>
      <c r="E15" s="5"/>
      <c r="F15" s="5"/>
      <c r="G15" s="5"/>
      <c r="H15" s="5"/>
      <c r="I15" s="5"/>
      <c r="J15" s="5"/>
      <c r="K15" s="5"/>
    </row>
    <row r="16" spans="1:11" x14ac:dyDescent="0.25">
      <c r="A16" s="344" t="s">
        <v>57</v>
      </c>
      <c r="B16" s="345"/>
      <c r="C16" s="20" t="s">
        <v>58</v>
      </c>
      <c r="D16" s="21" t="s">
        <v>58</v>
      </c>
      <c r="E16" s="5"/>
      <c r="F16" s="5"/>
      <c r="G16" s="5"/>
      <c r="H16" s="5"/>
      <c r="I16" s="5"/>
      <c r="J16" s="5"/>
      <c r="K16" s="5"/>
    </row>
    <row r="17" spans="1:11" x14ac:dyDescent="0.25">
      <c r="A17" s="346" t="s">
        <v>59</v>
      </c>
      <c r="B17" s="347"/>
      <c r="C17" s="22">
        <f>limity!C6</f>
        <v>2.5000000000000001E-2</v>
      </c>
      <c r="D17" s="23">
        <f>ROUND(D12*C17,2)</f>
        <v>0</v>
      </c>
      <c r="E17" s="5"/>
      <c r="F17" s="5"/>
      <c r="G17" s="5"/>
      <c r="H17" s="5"/>
      <c r="I17" s="5"/>
      <c r="J17" s="5"/>
      <c r="K17" s="5"/>
    </row>
    <row r="18" spans="1:11" x14ac:dyDescent="0.25">
      <c r="A18" s="346" t="s">
        <v>60</v>
      </c>
      <c r="B18" s="347"/>
      <c r="C18" s="22">
        <f>limity!C7</f>
        <v>0.15</v>
      </c>
      <c r="D18" s="23">
        <f>ROUND(D12*C18,2)</f>
        <v>0</v>
      </c>
      <c r="E18" s="5"/>
      <c r="F18" s="5"/>
      <c r="G18" s="5"/>
      <c r="H18" s="5"/>
      <c r="I18" s="5"/>
      <c r="J18" s="5"/>
      <c r="K18" s="5"/>
    </row>
    <row r="19" spans="1:11" x14ac:dyDescent="0.25">
      <c r="A19" s="346" t="s">
        <v>19</v>
      </c>
      <c r="B19" s="347"/>
      <c r="C19" s="22">
        <f>IF(D10&lt;=limity!$E$9,limity!$C$9,IF(D10&gt;=limity!$D$11,limity!$C$11,limity!$C$10))</f>
        <v>1.4999999999999999E-2</v>
      </c>
      <c r="D19" s="23">
        <f>ROUND(D12*C19,2)</f>
        <v>0</v>
      </c>
      <c r="E19" s="5"/>
      <c r="F19" s="5"/>
      <c r="G19" s="5"/>
      <c r="H19" s="5"/>
      <c r="I19" s="5"/>
      <c r="J19" s="5"/>
      <c r="K19" s="5"/>
    </row>
    <row r="20" spans="1:11" x14ac:dyDescent="0.25">
      <c r="A20" s="346" t="s">
        <v>61</v>
      </c>
      <c r="B20" s="347"/>
      <c r="C20" s="22">
        <f>IF((D10)&lt;=limity!$E$12,limity!$C$12,IF((D10)&gt;=limity!$D$14,limity!$C$14,limity!$C$13))</f>
        <v>2.9000000000000001E-2</v>
      </c>
      <c r="D20" s="23">
        <f>ROUND((D13)*C20,2)</f>
        <v>0</v>
      </c>
      <c r="E20" s="5"/>
      <c r="F20" s="5"/>
      <c r="G20" s="5"/>
      <c r="H20" s="5"/>
      <c r="I20" s="5"/>
      <c r="J20" s="5"/>
      <c r="K20" s="5"/>
    </row>
    <row r="21" spans="1:11" ht="15.75" thickBot="1" x14ac:dyDescent="0.3">
      <c r="A21" s="348" t="s">
        <v>62</v>
      </c>
      <c r="B21" s="349"/>
      <c r="C21" s="25" t="s">
        <v>58</v>
      </c>
      <c r="D21" s="26">
        <f>SUM(D12,D17:D20)</f>
        <v>0</v>
      </c>
      <c r="E21" s="5"/>
      <c r="F21" s="5"/>
      <c r="G21" s="5"/>
      <c r="H21" s="5"/>
      <c r="I21" s="5"/>
      <c r="J21" s="5"/>
      <c r="K21" s="5"/>
    </row>
    <row r="22" spans="1:11" ht="15.75" thickBot="1" x14ac:dyDescent="0.3">
      <c r="A22" s="331" t="s">
        <v>63</v>
      </c>
      <c r="B22" s="332"/>
      <c r="C22" s="94"/>
      <c r="D22" s="95">
        <f>ROUND(D21/1.2,2)</f>
        <v>0</v>
      </c>
      <c r="E22" s="5"/>
      <c r="F22" s="5"/>
      <c r="G22" s="5"/>
      <c r="H22" s="5"/>
      <c r="I22" s="5"/>
      <c r="J22" s="5"/>
      <c r="K22" s="5"/>
    </row>
    <row r="23" spans="1:11" ht="15.75" thickBot="1" x14ac:dyDescent="0.3">
      <c r="A23" s="356" t="s">
        <v>64</v>
      </c>
      <c r="B23" s="357"/>
      <c r="C23" s="27" t="s">
        <v>58</v>
      </c>
      <c r="D23" s="27" t="s">
        <v>58</v>
      </c>
      <c r="E23" s="5"/>
      <c r="F23" s="5"/>
      <c r="G23" s="5"/>
      <c r="H23" s="5"/>
      <c r="I23" s="5"/>
      <c r="J23" s="5"/>
      <c r="K23" s="5"/>
    </row>
    <row r="24" spans="1:11" ht="32.25" customHeight="1" x14ac:dyDescent="0.25">
      <c r="A24" s="358" t="s">
        <v>101</v>
      </c>
      <c r="B24" s="359"/>
      <c r="C24" s="96"/>
      <c r="D24" s="97"/>
      <c r="E24" s="5"/>
      <c r="F24" s="5"/>
      <c r="G24" s="5"/>
      <c r="H24" s="5"/>
      <c r="I24" s="5"/>
      <c r="J24" s="5"/>
      <c r="K24" s="5"/>
    </row>
    <row r="25" spans="1:11" x14ac:dyDescent="0.25">
      <c r="A25" s="360" t="s">
        <v>65</v>
      </c>
      <c r="B25" s="361"/>
      <c r="C25" s="29">
        <f>IF(C24="ÁNO",limity!C19,IF(D22&lt;=limity!$E$18,limity!$C$18,IF(D22&gt;=limity!$D$21,limity!$C$21,limity!$C$20)))</f>
        <v>2.9000000000000001E-2</v>
      </c>
      <c r="D25" s="28">
        <f>ROUND(D21*C25,2)</f>
        <v>0</v>
      </c>
      <c r="E25" s="5"/>
      <c r="F25" s="5"/>
      <c r="G25" s="5"/>
      <c r="H25" s="5"/>
      <c r="I25" s="5"/>
      <c r="J25" s="5"/>
      <c r="K25" s="5"/>
    </row>
    <row r="26" spans="1:11" ht="48" x14ac:dyDescent="0.25">
      <c r="A26" s="363" t="s">
        <v>135</v>
      </c>
      <c r="B26" s="364"/>
      <c r="C26" s="24" t="s">
        <v>199</v>
      </c>
      <c r="D26" s="28"/>
      <c r="E26" s="5"/>
      <c r="F26" s="5"/>
      <c r="G26" s="5"/>
      <c r="H26" s="5"/>
      <c r="I26" s="5"/>
      <c r="J26" s="5"/>
      <c r="K26" s="5"/>
    </row>
    <row r="27" spans="1:11" x14ac:dyDescent="0.25">
      <c r="A27" s="360" t="s">
        <v>66</v>
      </c>
      <c r="B27" s="361"/>
      <c r="C27" s="29">
        <f>IF(D22&lt;=limity!$E$22,limity!$C$22,IF(D22&gt;=limity!$D$24,limity!$C$24,limity!$C$23))</f>
        <v>5.0000000000000001E-3</v>
      </c>
      <c r="D27" s="28">
        <f>ROUND(D21*C27,2)</f>
        <v>0</v>
      </c>
      <c r="E27" s="5"/>
      <c r="F27" s="5"/>
      <c r="G27" s="5"/>
      <c r="H27" s="5"/>
      <c r="I27" s="5"/>
      <c r="J27" s="5"/>
      <c r="K27" s="5"/>
    </row>
    <row r="28" spans="1:11" ht="36" x14ac:dyDescent="0.25">
      <c r="A28" s="360" t="s">
        <v>67</v>
      </c>
      <c r="B28" s="361"/>
      <c r="C28" s="24" t="s">
        <v>200</v>
      </c>
      <c r="D28" s="28"/>
      <c r="E28" s="5"/>
      <c r="F28" s="5"/>
      <c r="G28" s="5"/>
      <c r="H28" s="5"/>
      <c r="I28" s="5"/>
      <c r="J28" s="5"/>
      <c r="K28" s="5"/>
    </row>
    <row r="29" spans="1:11" ht="36" x14ac:dyDescent="0.25">
      <c r="A29" s="362" t="s">
        <v>102</v>
      </c>
      <c r="B29" s="361"/>
      <c r="C29" s="24" t="s">
        <v>200</v>
      </c>
      <c r="D29" s="28">
        <f>IF(C24="ÁNO",limity!E50,limity!E51)</f>
        <v>0</v>
      </c>
      <c r="E29" s="5"/>
      <c r="F29" s="5"/>
      <c r="G29" s="5"/>
      <c r="H29" s="5"/>
      <c r="I29" s="5"/>
      <c r="J29" s="5"/>
      <c r="K29" s="5"/>
    </row>
    <row r="30" spans="1:11" ht="15.75" thickBot="1" x14ac:dyDescent="0.3">
      <c r="A30" s="350" t="s">
        <v>70</v>
      </c>
      <c r="B30" s="351"/>
      <c r="C30" s="30" t="s">
        <v>58</v>
      </c>
      <c r="D30" s="31">
        <f>SUM(D26:D29)</f>
        <v>0</v>
      </c>
      <c r="E30" s="5"/>
      <c r="F30" s="5"/>
      <c r="G30" s="5"/>
      <c r="H30" s="5"/>
      <c r="I30" s="5"/>
      <c r="J30" s="5"/>
      <c r="K30" s="5"/>
    </row>
    <row r="31" spans="1:11" ht="24.75" customHeight="1" thickBot="1" x14ac:dyDescent="0.3">
      <c r="A31" s="352" t="s">
        <v>71</v>
      </c>
      <c r="B31" s="353"/>
      <c r="C31" s="32"/>
      <c r="D31" s="33">
        <f>D21+D30</f>
        <v>0</v>
      </c>
      <c r="E31" s="5"/>
      <c r="F31" s="5"/>
      <c r="G31" s="5"/>
      <c r="H31" s="5"/>
      <c r="I31" s="5"/>
      <c r="J31" s="5"/>
      <c r="K31" s="5"/>
    </row>
    <row r="32" spans="1:11" ht="15.75" thickBot="1" x14ac:dyDescent="0.3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ht="90.75" customHeight="1" thickBot="1" x14ac:dyDescent="0.3">
      <c r="A33" s="354" t="s">
        <v>103</v>
      </c>
      <c r="B33" s="355"/>
      <c r="C33" s="355"/>
      <c r="D33" s="34" t="str">
        <f>IF(AND(D31&lt;=D4,D31&lt;=D8),"rozpočet OK","COV sú vyššie ako rozpočet vypočítaný na základe benchmarku/finančný limit o:")</f>
        <v>rozpočet OK</v>
      </c>
      <c r="E33" s="35" t="str">
        <f>IF(D33="rozpočet OK","",IF(D33="COV sú vyššie ako rozpočet vypočítaný na základe benchmarku/finančný limit o:",IF(D8&lt;=D4,D31-D8,D31-D4)))</f>
        <v/>
      </c>
      <c r="F33" s="99"/>
      <c r="G33" s="5"/>
      <c r="H33" s="5"/>
      <c r="I33" s="5"/>
      <c r="J33" s="5"/>
      <c r="K33" s="5"/>
    </row>
  </sheetData>
  <mergeCells count="22">
    <mergeCell ref="A29:B29"/>
    <mergeCell ref="A30:B30"/>
    <mergeCell ref="A31:B31"/>
    <mergeCell ref="A33:C33"/>
    <mergeCell ref="A22:B22"/>
    <mergeCell ref="A23:B23"/>
    <mergeCell ref="A24:B24"/>
    <mergeCell ref="A25:B25"/>
    <mergeCell ref="A27:B27"/>
    <mergeCell ref="A28:B28"/>
    <mergeCell ref="A26:B26"/>
    <mergeCell ref="A21:B21"/>
    <mergeCell ref="A1:D1"/>
    <mergeCell ref="B7:C7"/>
    <mergeCell ref="B8:C8"/>
    <mergeCell ref="A10:B12"/>
    <mergeCell ref="A15:B15"/>
    <mergeCell ref="A16:B16"/>
    <mergeCell ref="A17:B17"/>
    <mergeCell ref="A18:B18"/>
    <mergeCell ref="A19:B19"/>
    <mergeCell ref="A20:B20"/>
  </mergeCells>
  <conditionalFormatting sqref="D33">
    <cfRule type="containsText" dxfId="3" priority="1" operator="containsText" text="COV sú vyššie ako rozpočet vypočítaný na základe benchmarku/finančný limit o">
      <formula>NOT(ISERROR(SEARCH("COV sú vyššie ako rozpočet vypočítaný na základe benchmarku/finančný limit o",D33)))</formula>
    </cfRule>
    <cfRule type="containsText" dxfId="2" priority="2" operator="containsText" text="COV sú vyššie ako rozpočet vypočítaný na základe benchmarku o:">
      <formula>NOT(ISERROR(SEARCH("COV sú vyššie ako rozpočet vypočítaný na základe benchmarku o:",D33)))</formula>
    </cfRule>
    <cfRule type="containsText" dxfId="1" priority="3" operator="containsText" text="COV sú vyššie ako rozpočet vyrátaný na základe benchmarku!">
      <formula>NOT(ISERROR(SEARCH("COV sú vyššie ako rozpočet vyrátaný na základe benchmarku!",D33)))</formula>
    </cfRule>
  </conditionalFormatting>
  <conditionalFormatting sqref="E33">
    <cfRule type="notContainsBlanks" dxfId="0" priority="4">
      <formula>LEN(TRIM(E33))&gt;0</formula>
    </cfRule>
  </conditionalFormatting>
  <dataValidations count="1">
    <dataValidation type="list" allowBlank="1" showInputMessage="1" showErrorMessage="1" sqref="C24">
      <formula1>zál.p</formula1>
    </dataValidation>
  </dataValidations>
  <pageMargins left="0.70866141732283472" right="0.70866141732283472" top="1.1417322834645669" bottom="0.35433070866141736" header="0.31496062992125984" footer="0.11811023622047245"/>
  <pageSetup paperSize="9" scale="56" orientation="landscape" r:id="rId1"/>
  <headerFooter>
    <oddHeader>&amp;L&amp;G&amp;R&amp;G</oddHeader>
    <oddFooter>&amp;LVýpočet finančných a percentuálnych limitov&amp;CStrana &amp;P z &amp;N</oddFooter>
  </headerFooter>
  <legacy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"/>
  <sheetViews>
    <sheetView workbookViewId="0">
      <selection activeCell="C21" sqref="C21"/>
    </sheetView>
  </sheetViews>
  <sheetFormatPr defaultRowHeight="15" x14ac:dyDescent="0.25"/>
  <cols>
    <col min="1" max="1" width="107.140625" style="108" bestFit="1" customWidth="1"/>
    <col min="2" max="2" width="31.140625" style="108" bestFit="1" customWidth="1"/>
    <col min="3" max="3" width="107.140625" style="108" bestFit="1" customWidth="1"/>
    <col min="4" max="16384" width="9.140625" style="108"/>
  </cols>
  <sheetData>
    <row r="1" spans="1:3" ht="15.75" thickBot="1" x14ac:dyDescent="0.3"/>
    <row r="2" spans="1:3" ht="15.75" thickBot="1" x14ac:dyDescent="0.3">
      <c r="A2" s="109" t="s">
        <v>127</v>
      </c>
      <c r="B2" s="110" t="s">
        <v>45</v>
      </c>
      <c r="C2" s="111" t="s">
        <v>9</v>
      </c>
    </row>
    <row r="3" spans="1:3" x14ac:dyDescent="0.25">
      <c r="A3" s="112" t="s">
        <v>128</v>
      </c>
      <c r="B3" s="113" t="s">
        <v>129</v>
      </c>
      <c r="C3" s="114" t="s">
        <v>10</v>
      </c>
    </row>
    <row r="4" spans="1:3" ht="30" x14ac:dyDescent="0.25">
      <c r="A4" s="115" t="s">
        <v>130</v>
      </c>
      <c r="B4" s="116" t="s">
        <v>131</v>
      </c>
      <c r="C4" s="117" t="s">
        <v>11</v>
      </c>
    </row>
    <row r="5" spans="1:3" x14ac:dyDescent="0.25">
      <c r="A5" s="115" t="s">
        <v>132</v>
      </c>
      <c r="B5" s="116" t="s">
        <v>133</v>
      </c>
      <c r="C5" s="117" t="s">
        <v>12</v>
      </c>
    </row>
    <row r="6" spans="1:3" x14ac:dyDescent="0.25">
      <c r="A6" s="115"/>
      <c r="B6" s="118"/>
      <c r="C6" s="117" t="s">
        <v>13</v>
      </c>
    </row>
    <row r="7" spans="1:3" ht="15.75" thickBot="1" x14ac:dyDescent="0.3">
      <c r="A7" s="119"/>
      <c r="B7" s="120"/>
      <c r="C7" s="121" t="s">
        <v>134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ySplit="1" topLeftCell="A11" activePane="bottomLeft" state="frozen"/>
      <selection activeCell="C30" sqref="C30"/>
      <selection pane="bottomLeft" activeCell="D39" sqref="D39"/>
    </sheetView>
  </sheetViews>
  <sheetFormatPr defaultRowHeight="15" x14ac:dyDescent="0.2"/>
  <cols>
    <col min="1" max="1" width="34.5703125" style="37" customWidth="1"/>
    <col min="2" max="2" width="23.7109375" style="37" customWidth="1"/>
    <col min="3" max="3" width="13.7109375" style="5" customWidth="1"/>
    <col min="4" max="4" width="17.42578125" style="38" customWidth="1"/>
    <col min="5" max="5" width="16.5703125" style="5" customWidth="1"/>
    <col min="6" max="16384" width="9.140625" style="5"/>
  </cols>
  <sheetData>
    <row r="1" spans="1:5" ht="43.5" customHeight="1" x14ac:dyDescent="0.2">
      <c r="A1" s="365" t="s">
        <v>74</v>
      </c>
      <c r="B1" s="365"/>
      <c r="C1" s="365"/>
      <c r="D1" s="365"/>
      <c r="E1" s="365"/>
    </row>
    <row r="2" spans="1:5" ht="15.75" thickBot="1" x14ac:dyDescent="0.25"/>
    <row r="3" spans="1:5" ht="30" customHeight="1" thickBot="1" x14ac:dyDescent="0.25">
      <c r="A3" s="366" t="s">
        <v>75</v>
      </c>
      <c r="B3" s="367"/>
      <c r="C3" s="367"/>
      <c r="D3" s="367"/>
      <c r="E3" s="368"/>
    </row>
    <row r="4" spans="1:5" x14ac:dyDescent="0.2">
      <c r="A4" s="369" t="s">
        <v>76</v>
      </c>
      <c r="B4" s="371" t="s">
        <v>77</v>
      </c>
      <c r="C4" s="371" t="s">
        <v>78</v>
      </c>
      <c r="D4" s="371" t="s">
        <v>79</v>
      </c>
      <c r="E4" s="373"/>
    </row>
    <row r="5" spans="1:5" ht="15.75" thickBot="1" x14ac:dyDescent="0.25">
      <c r="A5" s="370"/>
      <c r="B5" s="372"/>
      <c r="C5" s="372"/>
      <c r="D5" s="86" t="s">
        <v>80</v>
      </c>
      <c r="E5" s="39" t="s">
        <v>81</v>
      </c>
    </row>
    <row r="6" spans="1:5" ht="45" x14ac:dyDescent="0.2">
      <c r="A6" s="40" t="s">
        <v>59</v>
      </c>
      <c r="B6" s="41" t="s">
        <v>82</v>
      </c>
      <c r="C6" s="42">
        <v>2.5000000000000001E-2</v>
      </c>
      <c r="D6" s="43" t="s">
        <v>58</v>
      </c>
      <c r="E6" s="44" t="s">
        <v>58</v>
      </c>
    </row>
    <row r="7" spans="1:5" ht="45" x14ac:dyDescent="0.2">
      <c r="A7" s="6" t="s">
        <v>60</v>
      </c>
      <c r="B7" s="45" t="s">
        <v>82</v>
      </c>
      <c r="C7" s="46">
        <v>0.15</v>
      </c>
      <c r="D7" s="88" t="s">
        <v>58</v>
      </c>
      <c r="E7" s="47" t="s">
        <v>58</v>
      </c>
    </row>
    <row r="8" spans="1:5" ht="33" customHeight="1" x14ac:dyDescent="0.2">
      <c r="A8" s="374" t="s">
        <v>58</v>
      </c>
      <c r="B8" s="375"/>
      <c r="C8" s="375"/>
      <c r="D8" s="376" t="s">
        <v>83</v>
      </c>
      <c r="E8" s="377"/>
    </row>
    <row r="9" spans="1:5" x14ac:dyDescent="0.2">
      <c r="A9" s="378" t="s">
        <v>19</v>
      </c>
      <c r="B9" s="375" t="s">
        <v>84</v>
      </c>
      <c r="C9" s="46">
        <v>1.4999999999999999E-2</v>
      </c>
      <c r="D9" s="48">
        <v>0</v>
      </c>
      <c r="E9" s="23">
        <v>349999.99</v>
      </c>
    </row>
    <row r="10" spans="1:5" x14ac:dyDescent="0.2">
      <c r="A10" s="378"/>
      <c r="B10" s="375"/>
      <c r="C10" s="46">
        <v>1.0999999999999999E-2</v>
      </c>
      <c r="D10" s="48">
        <v>350000</v>
      </c>
      <c r="E10" s="23">
        <v>999999.99</v>
      </c>
    </row>
    <row r="11" spans="1:5" x14ac:dyDescent="0.2">
      <c r="A11" s="378"/>
      <c r="B11" s="375"/>
      <c r="C11" s="46">
        <v>7.0000000000000001E-3</v>
      </c>
      <c r="D11" s="48">
        <v>1000000</v>
      </c>
      <c r="E11" s="49" t="s">
        <v>85</v>
      </c>
    </row>
    <row r="12" spans="1:5" x14ac:dyDescent="0.2">
      <c r="A12" s="378" t="s">
        <v>61</v>
      </c>
      <c r="B12" s="375" t="s">
        <v>86</v>
      </c>
      <c r="C12" s="46">
        <v>2.9000000000000001E-2</v>
      </c>
      <c r="D12" s="48">
        <v>0</v>
      </c>
      <c r="E12" s="23">
        <v>349999.99</v>
      </c>
    </row>
    <row r="13" spans="1:5" x14ac:dyDescent="0.2">
      <c r="A13" s="378"/>
      <c r="B13" s="375"/>
      <c r="C13" s="46">
        <v>2.5000000000000001E-2</v>
      </c>
      <c r="D13" s="48">
        <v>350000</v>
      </c>
      <c r="E13" s="23">
        <v>999999.99</v>
      </c>
    </row>
    <row r="14" spans="1:5" ht="15.75" thickBot="1" x14ac:dyDescent="0.25">
      <c r="A14" s="379"/>
      <c r="B14" s="380"/>
      <c r="C14" s="50">
        <v>1.9E-2</v>
      </c>
      <c r="D14" s="51">
        <v>1000000</v>
      </c>
      <c r="E14" s="52" t="s">
        <v>85</v>
      </c>
    </row>
    <row r="15" spans="1:5" ht="15.75" thickBot="1" x14ac:dyDescent="0.25">
      <c r="A15" s="53"/>
      <c r="B15" s="54"/>
      <c r="C15" s="55"/>
      <c r="D15" s="56"/>
      <c r="E15" s="57"/>
    </row>
    <row r="16" spans="1:5" ht="30" customHeight="1" thickBot="1" x14ac:dyDescent="0.25">
      <c r="A16" s="366" t="s">
        <v>87</v>
      </c>
      <c r="B16" s="367"/>
      <c r="C16" s="367"/>
      <c r="D16" s="367"/>
      <c r="E16" s="368"/>
    </row>
    <row r="17" spans="1:10" ht="33" customHeight="1" thickBot="1" x14ac:dyDescent="0.25">
      <c r="A17" s="58" t="s">
        <v>76</v>
      </c>
      <c r="B17" s="59" t="s">
        <v>77</v>
      </c>
      <c r="C17" s="59" t="s">
        <v>78</v>
      </c>
      <c r="D17" s="381" t="s">
        <v>88</v>
      </c>
      <c r="E17" s="382"/>
    </row>
    <row r="18" spans="1:10" x14ac:dyDescent="0.2">
      <c r="A18" s="383" t="s">
        <v>89</v>
      </c>
      <c r="B18" s="384" t="s">
        <v>86</v>
      </c>
      <c r="C18" s="42">
        <v>2.9000000000000001E-2</v>
      </c>
      <c r="D18" s="60">
        <v>0</v>
      </c>
      <c r="E18" s="61">
        <v>349999.99</v>
      </c>
    </row>
    <row r="19" spans="1:10" x14ac:dyDescent="0.2">
      <c r="A19" s="383"/>
      <c r="B19" s="384"/>
      <c r="C19" s="100">
        <v>0.03</v>
      </c>
      <c r="D19" s="101">
        <v>0</v>
      </c>
      <c r="E19" s="102">
        <v>349999.99</v>
      </c>
      <c r="F19" s="103" t="s">
        <v>104</v>
      </c>
      <c r="G19" s="103"/>
      <c r="H19" s="103"/>
      <c r="I19" s="103"/>
    </row>
    <row r="20" spans="1:10" x14ac:dyDescent="0.2">
      <c r="A20" s="378"/>
      <c r="B20" s="375"/>
      <c r="C20" s="46">
        <v>0.02</v>
      </c>
      <c r="D20" s="48">
        <v>350000</v>
      </c>
      <c r="E20" s="23">
        <v>999999.99</v>
      </c>
    </row>
    <row r="21" spans="1:10" x14ac:dyDescent="0.2">
      <c r="A21" s="378"/>
      <c r="B21" s="375"/>
      <c r="C21" s="46">
        <v>1.6E-2</v>
      </c>
      <c r="D21" s="48">
        <v>1000000</v>
      </c>
      <c r="E21" s="49" t="s">
        <v>85</v>
      </c>
    </row>
    <row r="22" spans="1:10" x14ac:dyDescent="0.2">
      <c r="A22" s="378" t="s">
        <v>90</v>
      </c>
      <c r="B22" s="375" t="s">
        <v>86</v>
      </c>
      <c r="C22" s="46">
        <v>5.0000000000000001E-3</v>
      </c>
      <c r="D22" s="48">
        <v>0</v>
      </c>
      <c r="E22" s="23">
        <v>349999.99</v>
      </c>
    </row>
    <row r="23" spans="1:10" x14ac:dyDescent="0.2">
      <c r="A23" s="378"/>
      <c r="B23" s="375"/>
      <c r="C23" s="46">
        <v>3.5000000000000001E-3</v>
      </c>
      <c r="D23" s="48">
        <v>350000</v>
      </c>
      <c r="E23" s="23">
        <v>999999.99</v>
      </c>
    </row>
    <row r="24" spans="1:10" x14ac:dyDescent="0.2">
      <c r="A24" s="378"/>
      <c r="B24" s="375"/>
      <c r="C24" s="46">
        <v>2E-3</v>
      </c>
      <c r="D24" s="48">
        <v>1000000</v>
      </c>
      <c r="E24" s="49" t="s">
        <v>85</v>
      </c>
    </row>
    <row r="25" spans="1:10" ht="30.75" thickBot="1" x14ac:dyDescent="0.25">
      <c r="A25" s="62" t="s">
        <v>91</v>
      </c>
      <c r="B25" s="63" t="s">
        <v>92</v>
      </c>
      <c r="C25" s="64" t="s">
        <v>58</v>
      </c>
      <c r="D25" s="65" t="s">
        <v>58</v>
      </c>
      <c r="E25" s="66" t="s">
        <v>58</v>
      </c>
    </row>
    <row r="26" spans="1:10" ht="26.25" customHeight="1" thickBot="1" x14ac:dyDescent="0.25">
      <c r="A26" s="58" t="s">
        <v>76</v>
      </c>
      <c r="B26" s="59" t="s">
        <v>77</v>
      </c>
      <c r="C26" s="67" t="s">
        <v>93</v>
      </c>
      <c r="D26" s="385" t="s">
        <v>58</v>
      </c>
      <c r="E26" s="386"/>
      <c r="J26" s="68"/>
    </row>
    <row r="27" spans="1:10" x14ac:dyDescent="0.2">
      <c r="A27" s="387" t="s">
        <v>68</v>
      </c>
      <c r="B27" s="69" t="s">
        <v>69</v>
      </c>
      <c r="C27" s="60">
        <v>0</v>
      </c>
      <c r="D27" s="70" t="s">
        <v>58</v>
      </c>
      <c r="E27" s="71" t="s">
        <v>58</v>
      </c>
    </row>
    <row r="28" spans="1:10" ht="30" x14ac:dyDescent="0.2">
      <c r="A28" s="387"/>
      <c r="B28" s="45" t="s">
        <v>94</v>
      </c>
      <c r="C28" s="48">
        <v>600</v>
      </c>
      <c r="D28" s="72" t="s">
        <v>58</v>
      </c>
      <c r="E28" s="73" t="s">
        <v>58</v>
      </c>
    </row>
    <row r="29" spans="1:10" ht="30" x14ac:dyDescent="0.2">
      <c r="A29" s="387"/>
      <c r="B29" s="45" t="s">
        <v>95</v>
      </c>
      <c r="C29" s="48">
        <v>400</v>
      </c>
      <c r="D29" s="72" t="s">
        <v>58</v>
      </c>
      <c r="E29" s="73" t="s">
        <v>58</v>
      </c>
    </row>
    <row r="30" spans="1:10" ht="30" x14ac:dyDescent="0.2">
      <c r="A30" s="387"/>
      <c r="B30" s="45" t="s">
        <v>97</v>
      </c>
      <c r="C30" s="48">
        <v>30</v>
      </c>
      <c r="D30" s="65"/>
      <c r="E30" s="66"/>
    </row>
    <row r="31" spans="1:10" ht="60" x14ac:dyDescent="0.2">
      <c r="A31" s="387"/>
      <c r="B31" s="45" t="s">
        <v>96</v>
      </c>
      <c r="C31" s="80">
        <f>C29+C28</f>
        <v>1000</v>
      </c>
      <c r="D31" s="65"/>
      <c r="E31" s="66"/>
    </row>
    <row r="32" spans="1:10" ht="60.75" thickBot="1" x14ac:dyDescent="0.25">
      <c r="A32" s="388"/>
      <c r="B32" s="74" t="s">
        <v>136</v>
      </c>
      <c r="C32" s="51">
        <f>C28+C29+C30</f>
        <v>1030</v>
      </c>
      <c r="D32" s="75" t="s">
        <v>58</v>
      </c>
      <c r="E32" s="76" t="s">
        <v>58</v>
      </c>
    </row>
    <row r="33" spans="1:5" ht="15.75" thickBot="1" x14ac:dyDescent="0.25">
      <c r="C33" s="77"/>
      <c r="D33" s="78"/>
      <c r="E33" s="79"/>
    </row>
    <row r="34" spans="1:5" ht="15.75" customHeight="1" thickBot="1" x14ac:dyDescent="0.25">
      <c r="A34" s="389" t="s">
        <v>105</v>
      </c>
      <c r="B34" s="390"/>
      <c r="C34" s="390"/>
      <c r="D34" s="390"/>
      <c r="E34" s="391"/>
    </row>
    <row r="35" spans="1:5" ht="40.5" customHeight="1" thickBot="1" x14ac:dyDescent="0.25">
      <c r="A35" s="392" t="s">
        <v>106</v>
      </c>
      <c r="B35" s="393"/>
      <c r="C35" s="393"/>
      <c r="D35" s="393"/>
      <c r="E35" s="394"/>
    </row>
    <row r="36" spans="1:5" ht="15" customHeight="1" x14ac:dyDescent="0.2">
      <c r="A36" s="369" t="s">
        <v>100</v>
      </c>
      <c r="B36" s="371" t="s">
        <v>77</v>
      </c>
      <c r="C36" s="371"/>
      <c r="D36" s="371" t="s">
        <v>107</v>
      </c>
      <c r="E36" s="373" t="s">
        <v>108</v>
      </c>
    </row>
    <row r="37" spans="1:5" x14ac:dyDescent="0.2">
      <c r="A37" s="395"/>
      <c r="B37" s="396"/>
      <c r="C37" s="396"/>
      <c r="D37" s="396"/>
      <c r="E37" s="397"/>
    </row>
    <row r="38" spans="1:5" ht="32.25" customHeight="1" x14ac:dyDescent="0.2">
      <c r="A38" s="6" t="s">
        <v>109</v>
      </c>
      <c r="B38" s="375" t="s">
        <v>110</v>
      </c>
      <c r="C38" s="375"/>
      <c r="D38" s="72">
        <v>150</v>
      </c>
      <c r="E38" s="104">
        <v>154500</v>
      </c>
    </row>
    <row r="39" spans="1:5" ht="30" x14ac:dyDescent="0.2">
      <c r="A39" s="6" t="s">
        <v>111</v>
      </c>
      <c r="B39" s="375" t="s">
        <v>112</v>
      </c>
      <c r="C39" s="375"/>
      <c r="D39" s="72">
        <v>200</v>
      </c>
      <c r="E39" s="104">
        <v>206000</v>
      </c>
    </row>
    <row r="40" spans="1:5" ht="30.75" thickBot="1" x14ac:dyDescent="0.25">
      <c r="A40" s="105" t="s">
        <v>113</v>
      </c>
      <c r="B40" s="380" t="s">
        <v>114</v>
      </c>
      <c r="C40" s="380"/>
      <c r="D40" s="75">
        <v>250</v>
      </c>
      <c r="E40" s="106">
        <v>257500</v>
      </c>
    </row>
    <row r="41" spans="1:5" ht="30.75" customHeight="1" thickBot="1" x14ac:dyDescent="0.25">
      <c r="A41" s="392" t="s">
        <v>115</v>
      </c>
      <c r="B41" s="393"/>
      <c r="C41" s="393"/>
      <c r="D41" s="393"/>
      <c r="E41" s="394"/>
    </row>
    <row r="42" spans="1:5" x14ac:dyDescent="0.2">
      <c r="A42" s="369" t="s">
        <v>100</v>
      </c>
      <c r="B42" s="371" t="s">
        <v>77</v>
      </c>
      <c r="C42" s="371"/>
      <c r="D42" s="371" t="s">
        <v>107</v>
      </c>
      <c r="E42" s="373" t="s">
        <v>108</v>
      </c>
    </row>
    <row r="43" spans="1:5" x14ac:dyDescent="0.2">
      <c r="A43" s="395"/>
      <c r="B43" s="396"/>
      <c r="C43" s="396"/>
      <c r="D43" s="396"/>
      <c r="E43" s="397"/>
    </row>
    <row r="44" spans="1:5" ht="30" x14ac:dyDescent="0.2">
      <c r="A44" s="6" t="s">
        <v>109</v>
      </c>
      <c r="B44" s="375" t="s">
        <v>110</v>
      </c>
      <c r="C44" s="375"/>
      <c r="D44" s="72">
        <v>150</v>
      </c>
      <c r="E44" s="104">
        <v>210000</v>
      </c>
    </row>
    <row r="45" spans="1:5" ht="30" x14ac:dyDescent="0.2">
      <c r="A45" s="6" t="s">
        <v>111</v>
      </c>
      <c r="B45" s="375" t="s">
        <v>112</v>
      </c>
      <c r="C45" s="375"/>
      <c r="D45" s="72">
        <v>200</v>
      </c>
      <c r="E45" s="104">
        <v>280000</v>
      </c>
    </row>
    <row r="46" spans="1:5" ht="30.75" thickBot="1" x14ac:dyDescent="0.25">
      <c r="A46" s="105" t="s">
        <v>113</v>
      </c>
      <c r="B46" s="380" t="s">
        <v>114</v>
      </c>
      <c r="C46" s="380"/>
      <c r="D46" s="75">
        <v>250</v>
      </c>
      <c r="E46" s="106">
        <v>350000</v>
      </c>
    </row>
    <row r="47" spans="1:5" ht="15.75" thickBot="1" x14ac:dyDescent="0.25">
      <c r="C47" s="77"/>
    </row>
    <row r="48" spans="1:5" ht="15.75" thickBot="1" x14ac:dyDescent="0.25">
      <c r="A48" s="366" t="s">
        <v>116</v>
      </c>
      <c r="B48" s="367"/>
      <c r="C48" s="367"/>
      <c r="D48" s="367"/>
      <c r="E48" s="368"/>
    </row>
    <row r="49" spans="1:5" x14ac:dyDescent="0.2">
      <c r="A49" s="85" t="s">
        <v>117</v>
      </c>
      <c r="B49" s="401" t="s">
        <v>77</v>
      </c>
      <c r="C49" s="402"/>
      <c r="D49" s="403"/>
      <c r="E49" s="87" t="s">
        <v>93</v>
      </c>
    </row>
    <row r="50" spans="1:5" ht="63" customHeight="1" x14ac:dyDescent="0.2">
      <c r="A50" s="40" t="s">
        <v>118</v>
      </c>
      <c r="B50" s="404" t="s">
        <v>119</v>
      </c>
      <c r="C50" s="405"/>
      <c r="D50" s="406"/>
      <c r="E50" s="107">
        <v>300</v>
      </c>
    </row>
    <row r="51" spans="1:5" ht="41.25" customHeight="1" x14ac:dyDescent="0.2">
      <c r="A51" s="6" t="s">
        <v>120</v>
      </c>
      <c r="B51" s="398"/>
      <c r="C51" s="399"/>
      <c r="D51" s="400"/>
      <c r="E51" s="49">
        <v>0</v>
      </c>
    </row>
  </sheetData>
  <mergeCells count="41">
    <mergeCell ref="B51:D51"/>
    <mergeCell ref="B44:C44"/>
    <mergeCell ref="B45:C45"/>
    <mergeCell ref="B46:C46"/>
    <mergeCell ref="A48:E48"/>
    <mergeCell ref="B49:D49"/>
    <mergeCell ref="B50:D50"/>
    <mergeCell ref="B38:C38"/>
    <mergeCell ref="B39:C39"/>
    <mergeCell ref="B40:C40"/>
    <mergeCell ref="A41:E41"/>
    <mergeCell ref="A42:A43"/>
    <mergeCell ref="B42:C43"/>
    <mergeCell ref="D42:D43"/>
    <mergeCell ref="E42:E43"/>
    <mergeCell ref="D26:E26"/>
    <mergeCell ref="A27:A32"/>
    <mergeCell ref="A34:E34"/>
    <mergeCell ref="A35:E35"/>
    <mergeCell ref="A36:A37"/>
    <mergeCell ref="B36:C37"/>
    <mergeCell ref="D36:D37"/>
    <mergeCell ref="E36:E37"/>
    <mergeCell ref="A16:E16"/>
    <mergeCell ref="D17:E17"/>
    <mergeCell ref="A18:A21"/>
    <mergeCell ref="B18:B21"/>
    <mergeCell ref="A22:A24"/>
    <mergeCell ref="B22:B24"/>
    <mergeCell ref="A8:C8"/>
    <mergeCell ref="D8:E8"/>
    <mergeCell ref="A9:A11"/>
    <mergeCell ref="B9:B11"/>
    <mergeCell ref="A12:A14"/>
    <mergeCell ref="B12:B14"/>
    <mergeCell ref="A1:E1"/>
    <mergeCell ref="A3:E3"/>
    <mergeCell ref="A4:A5"/>
    <mergeCell ref="B4:B5"/>
    <mergeCell ref="C4:C5"/>
    <mergeCell ref="D4:E4"/>
  </mergeCells>
  <pageMargins left="0.70866141732283472" right="0.70866141732283472" top="1.1417322834645669" bottom="0.35433070866141736" header="0.31496062992125984" footer="0.11811023622047245"/>
  <pageSetup paperSize="9" scale="65" orientation="landscape" r:id="rId1"/>
  <headerFooter>
    <oddHeader>&amp;L&amp;G&amp;R&amp;G</oddHeader>
    <oddFooter>&amp;L&amp;KFF0000Príloha č. XY Výpočet finančných a percentuálnych limitov&amp;CStrana &amp;P z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7DB67570A4843419EF02158780AD917" ma:contentTypeVersion="0" ma:contentTypeDescription="Umožňuje vytvoriť nový dokument." ma:contentTypeScope="" ma:versionID="b47a9aa94094555aba3b4b3ad2d6c56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84bb1eeaccce4bf2dd1af08dfb746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02FD16B-30BA-4E89-A265-9D6DEECE6D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2B8FFD5-3B36-438C-9B2B-6B6EA6B25C0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9633B82-B6EB-447D-9FE8-2918E29E13C7}">
  <ds:schemaRefs>
    <ds:schemaRef ds:uri="http://purl.org/dc/terms/"/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14</vt:i4>
      </vt:variant>
    </vt:vector>
  </HeadingPairs>
  <TitlesOfParts>
    <vt:vector size="21" baseType="lpstr">
      <vt:lpstr>Rozpočet projektu tabuľka</vt:lpstr>
      <vt:lpstr>Prieskum trhu</vt:lpstr>
      <vt:lpstr>výberové polia</vt:lpstr>
      <vt:lpstr>Limity_rekonštrukcia_prestavba</vt:lpstr>
      <vt:lpstr>Limity_výstavba</vt:lpstr>
      <vt:lpstr>Pomocná_tabuľka</vt:lpstr>
      <vt:lpstr>limity</vt:lpstr>
      <vt:lpstr>infAkom</vt:lpstr>
      <vt:lpstr>'Prieskum trhu'!Oblasť_tlače</vt:lpstr>
      <vt:lpstr>'Rozpočet projektu tabuľka'!Oblasť_tlače</vt:lpstr>
      <vt:lpstr>'výberové polia'!Oblasť_tlače</vt:lpstr>
      <vt:lpstr>prieskum</vt:lpstr>
      <vt:lpstr>realizácia</vt:lpstr>
      <vt:lpstr>rekon</vt:lpstr>
      <vt:lpstr>rekonšt</vt:lpstr>
      <vt:lpstr>rekonštrukcia</vt:lpstr>
      <vt:lpstr>určenieVýd</vt:lpstr>
      <vt:lpstr>výst</vt:lpstr>
      <vt:lpstr>výstavba</vt:lpstr>
      <vt:lpstr>x</vt:lpstr>
      <vt:lpstr>zál.p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Hudec Pavel</dc:creator>
  <cp:lastModifiedBy>Juraj Vagač</cp:lastModifiedBy>
  <cp:lastPrinted>2020-07-30T09:09:24Z</cp:lastPrinted>
  <dcterms:created xsi:type="dcterms:W3CDTF">2015-06-18T13:20:51Z</dcterms:created>
  <dcterms:modified xsi:type="dcterms:W3CDTF">2020-10-22T06:19:39Z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0x010100F7DB67570A4843419EF02158780AD917</vt:lpwstr>
  </property>
</Properties>
</file>